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05" yWindow="-105" windowWidth="19425" windowHeight="11025" tabRatio="802" activeTab="1"/>
  </bookViews>
  <sheets>
    <sheet name="ANOVA MANUAL" sheetId="57" r:id="rId1"/>
    <sheet name="PANJANG AKAR" sheetId="3" r:id="rId2"/>
    <sheet name="DMRT V" sheetId="42" r:id="rId3"/>
    <sheet name="ANOVA" sheetId="9" r:id="rId4"/>
    <sheet name="DMRT P" sheetId="10" r:id="rId5"/>
    <sheet name="BOBOT BASAH" sheetId="6" r:id="rId6"/>
    <sheet name="DMRT V BB" sheetId="44" r:id="rId7"/>
    <sheet name="ANOVA BB" sheetId="8" r:id="rId8"/>
    <sheet name="DMRT P BB" sheetId="11" r:id="rId9"/>
    <sheet name="BERAT AKAR" sheetId="5" r:id="rId10"/>
    <sheet name="DMRT V BA" sheetId="45" r:id="rId11"/>
    <sheet name="ANOVA BA" sheetId="7" r:id="rId12"/>
    <sheet name="DMRT P BA" sheetId="12" r:id="rId13"/>
    <sheet name="TINGGI 1 MST" sheetId="13" r:id="rId14"/>
    <sheet name="DMRT V TG 1 MST" sheetId="46" r:id="rId15"/>
    <sheet name="ANOVA TG 1 MST" sheetId="15" r:id="rId16"/>
    <sheet name="DMRT P TG 1" sheetId="16" r:id="rId17"/>
    <sheet name="TIMGGI 2 MST" sheetId="17" r:id="rId18"/>
    <sheet name="DMRT V TG 2 MST" sheetId="47" r:id="rId19"/>
    <sheet name="ANOVA TG 2 MST" sheetId="20" r:id="rId20"/>
    <sheet name="DMRT P TG 2 MST" sheetId="21" r:id="rId21"/>
    <sheet name="TINGGI 3 MST" sheetId="22" r:id="rId22"/>
    <sheet name="DMRT V TG 3 MST" sheetId="48" r:id="rId23"/>
    <sheet name="ANOVA TG 3 MST" sheetId="23" r:id="rId24"/>
    <sheet name="DMRT P 3 MST" sheetId="24" r:id="rId25"/>
    <sheet name="TINGGI 4 MST" sheetId="25" r:id="rId26"/>
    <sheet name="DMRT V TG 4 MST" sheetId="49" r:id="rId27"/>
    <sheet name="ANOVA TG 4 MST" sheetId="26" r:id="rId28"/>
    <sheet name="DMRT P TG 4 MST" sheetId="27" r:id="rId29"/>
    <sheet name="DAUN 1 MST" sheetId="28" r:id="rId30"/>
    <sheet name="DMRT V DAUN 1 MST" sheetId="50" r:id="rId31"/>
    <sheet name="ANOVA DAUN 1 MST" sheetId="29" r:id="rId32"/>
    <sheet name="DMRT P DAUN 1 MST" sheetId="30" r:id="rId33"/>
    <sheet name="DAUN 2 MST" sheetId="31" r:id="rId34"/>
    <sheet name="DMRT V DAUN 2 MST" sheetId="51" r:id="rId35"/>
    <sheet name="ANOVA DAUN 2 MST" sheetId="32" r:id="rId36"/>
    <sheet name="DMRT P DAUN 2 MST" sheetId="33" r:id="rId37"/>
    <sheet name="DAUN 3 MST" sheetId="34" r:id="rId38"/>
    <sheet name="DMRT V DAUN 3 MST" sheetId="52" r:id="rId39"/>
    <sheet name="ANOVA DAUN 3 MST" sheetId="35" r:id="rId40"/>
    <sheet name="DMRT P DAUN 3 MST" sheetId="36" r:id="rId41"/>
    <sheet name="DAUN 4 MST" sheetId="37" r:id="rId42"/>
    <sheet name="DMRT V DAUN 4 MST" sheetId="53" r:id="rId43"/>
    <sheet name="ANOVA DAUN 4 MST" sheetId="38" r:id="rId44"/>
    <sheet name="DMRT P DAUN 4 MST" sheetId="39" r:id="rId45"/>
    <sheet name="fix data" sheetId="1" r:id="rId46"/>
    <sheet name="Sheet9" sheetId="54" r:id="rId47"/>
  </sheets>
  <definedNames>
    <definedName name="_xlnm.Database">'DAUN 4 MST'!$D$6:$G$30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57" l="1"/>
  <c r="L8" i="57"/>
  <c r="D22" i="57"/>
  <c r="C22" i="57"/>
  <c r="F18" i="57"/>
  <c r="F19" i="57"/>
  <c r="F20" i="57"/>
  <c r="F17" i="57"/>
  <c r="L14" i="57"/>
  <c r="K14" i="57"/>
  <c r="J14" i="57"/>
  <c r="I14" i="57"/>
  <c r="O8" i="57"/>
  <c r="O7" i="57"/>
  <c r="O5" i="57"/>
  <c r="O4" i="57"/>
  <c r="N10" i="57"/>
  <c r="N9" i="57"/>
  <c r="N8" i="57"/>
  <c r="N7" i="57"/>
  <c r="N6" i="57"/>
  <c r="N5" i="57"/>
  <c r="N4" i="57"/>
  <c r="L10" i="57"/>
  <c r="L9" i="57"/>
  <c r="L7" i="57"/>
  <c r="L6" i="57"/>
  <c r="L5" i="57"/>
  <c r="L4" i="57"/>
  <c r="I10" i="57" l="1"/>
  <c r="I6" i="57"/>
  <c r="I8" i="57" s="1"/>
  <c r="I9" i="57"/>
  <c r="I7" i="57"/>
  <c r="I5" i="57"/>
  <c r="I4" i="57"/>
  <c r="I3" i="57"/>
  <c r="D21" i="57"/>
  <c r="C21" i="57"/>
  <c r="E18" i="57"/>
  <c r="E19" i="57"/>
  <c r="E20" i="57"/>
  <c r="E17" i="57"/>
  <c r="D13" i="57"/>
  <c r="C13" i="57"/>
  <c r="B13" i="57"/>
  <c r="E12" i="57"/>
  <c r="E11" i="57"/>
  <c r="E10" i="57"/>
  <c r="E9" i="57"/>
  <c r="E8" i="57"/>
  <c r="E7" i="57"/>
  <c r="E6" i="57"/>
  <c r="E5" i="57"/>
  <c r="E13" i="57" s="1"/>
  <c r="M16" i="37" l="1"/>
  <c r="L16" i="37"/>
  <c r="K16" i="37"/>
  <c r="O15" i="37"/>
  <c r="N15" i="37"/>
  <c r="O14" i="37"/>
  <c r="N14" i="37"/>
  <c r="O13" i="37"/>
  <c r="N13" i="37"/>
  <c r="O12" i="37"/>
  <c r="N12" i="37"/>
  <c r="O11" i="37"/>
  <c r="N11" i="37"/>
  <c r="O10" i="37"/>
  <c r="N10" i="37"/>
  <c r="O9" i="37"/>
  <c r="N9" i="37"/>
  <c r="O8" i="37"/>
  <c r="O16" i="37" s="1"/>
  <c r="N8" i="37"/>
  <c r="N16" i="34"/>
  <c r="M16" i="34"/>
  <c r="L16" i="34"/>
  <c r="P15" i="34"/>
  <c r="O15" i="34"/>
  <c r="P14" i="34"/>
  <c r="O14" i="34"/>
  <c r="P13" i="34"/>
  <c r="O13" i="34"/>
  <c r="P12" i="34"/>
  <c r="O12" i="34"/>
  <c r="P11" i="34"/>
  <c r="O11" i="34"/>
  <c r="P10" i="34"/>
  <c r="O10" i="34"/>
  <c r="P9" i="34"/>
  <c r="O9" i="34"/>
  <c r="P8" i="34"/>
  <c r="P16" i="34" s="1"/>
  <c r="O8" i="34"/>
  <c r="L15" i="31"/>
  <c r="K15" i="31"/>
  <c r="J15" i="31"/>
  <c r="N14" i="31"/>
  <c r="M14" i="31"/>
  <c r="N13" i="31"/>
  <c r="M13" i="31"/>
  <c r="N12" i="31"/>
  <c r="M12" i="31"/>
  <c r="N11" i="31"/>
  <c r="M11" i="31"/>
  <c r="N10" i="31"/>
  <c r="M10" i="31"/>
  <c r="N9" i="31"/>
  <c r="M9" i="31"/>
  <c r="N8" i="31"/>
  <c r="M8" i="31"/>
  <c r="N7" i="31"/>
  <c r="N15" i="31" s="1"/>
  <c r="M7" i="31"/>
  <c r="N16" i="28"/>
  <c r="M16" i="28"/>
  <c r="L16" i="28"/>
  <c r="P15" i="28"/>
  <c r="O15" i="28"/>
  <c r="P14" i="28"/>
  <c r="O14" i="28"/>
  <c r="P13" i="28"/>
  <c r="O13" i="28"/>
  <c r="P12" i="28"/>
  <c r="O12" i="28"/>
  <c r="P11" i="28"/>
  <c r="O11" i="28"/>
  <c r="P10" i="28"/>
  <c r="O10" i="28"/>
  <c r="P9" i="28"/>
  <c r="O9" i="28"/>
  <c r="P8" i="28"/>
  <c r="P16" i="28" s="1"/>
  <c r="O8" i="28"/>
  <c r="M16" i="25"/>
  <c r="L16" i="25"/>
  <c r="K16" i="25"/>
  <c r="O15" i="25"/>
  <c r="N15" i="25"/>
  <c r="O14" i="25"/>
  <c r="N14" i="25"/>
  <c r="O13" i="25"/>
  <c r="N13" i="25"/>
  <c r="O12" i="25"/>
  <c r="N12" i="25"/>
  <c r="O11" i="25"/>
  <c r="N11" i="25"/>
  <c r="O10" i="25"/>
  <c r="N10" i="25"/>
  <c r="O9" i="25"/>
  <c r="N9" i="25"/>
  <c r="O8" i="25"/>
  <c r="O16" i="25" s="1"/>
  <c r="N8" i="25"/>
  <c r="N16" i="22"/>
  <c r="M16" i="22"/>
  <c r="L16" i="22"/>
  <c r="P15" i="22"/>
  <c r="O15" i="22"/>
  <c r="P14" i="22"/>
  <c r="O14" i="22"/>
  <c r="P13" i="22"/>
  <c r="O13" i="22"/>
  <c r="P12" i="22"/>
  <c r="O12" i="22"/>
  <c r="P11" i="22"/>
  <c r="O11" i="22"/>
  <c r="P10" i="22"/>
  <c r="O10" i="22"/>
  <c r="P9" i="22"/>
  <c r="O9" i="22"/>
  <c r="P8" i="22"/>
  <c r="P16" i="22" s="1"/>
  <c r="O8" i="22"/>
  <c r="M15" i="17"/>
  <c r="L15" i="17"/>
  <c r="K15" i="17"/>
  <c r="O14" i="17"/>
  <c r="N14" i="17"/>
  <c r="O13" i="17"/>
  <c r="N13" i="17"/>
  <c r="O12" i="17"/>
  <c r="N12" i="17"/>
  <c r="O11" i="17"/>
  <c r="N11" i="17"/>
  <c r="O10" i="17"/>
  <c r="N10" i="17"/>
  <c r="O9" i="17"/>
  <c r="N9" i="17"/>
  <c r="O8" i="17"/>
  <c r="N8" i="17"/>
  <c r="O7" i="17"/>
  <c r="O15" i="17" s="1"/>
  <c r="N7" i="17"/>
  <c r="N16" i="13"/>
  <c r="M16" i="13"/>
  <c r="L16" i="13"/>
  <c r="P15" i="13"/>
  <c r="O15" i="13"/>
  <c r="P14" i="13"/>
  <c r="O14" i="13"/>
  <c r="P13" i="13"/>
  <c r="O13" i="13"/>
  <c r="P12" i="13"/>
  <c r="O12" i="13"/>
  <c r="P11" i="13"/>
  <c r="O11" i="13"/>
  <c r="P10" i="13"/>
  <c r="O10" i="13"/>
  <c r="P9" i="13"/>
  <c r="O9" i="13"/>
  <c r="P8" i="13"/>
  <c r="O8" i="13"/>
  <c r="N16" i="37" l="1"/>
  <c r="O16" i="34"/>
  <c r="M15" i="31"/>
  <c r="O16" i="28"/>
  <c r="N16" i="25"/>
  <c r="O16" i="22"/>
  <c r="N15" i="17"/>
  <c r="O16" i="13"/>
  <c r="P16" i="13"/>
  <c r="N15" i="5"/>
  <c r="M15" i="5"/>
  <c r="L15" i="5"/>
  <c r="P14" i="5"/>
  <c r="O14" i="5"/>
  <c r="P13" i="5"/>
  <c r="O13" i="5"/>
  <c r="P12" i="5"/>
  <c r="O12" i="5"/>
  <c r="P11" i="5"/>
  <c r="O11" i="5"/>
  <c r="P10" i="5"/>
  <c r="O10" i="5"/>
  <c r="P9" i="5"/>
  <c r="O9" i="5"/>
  <c r="P8" i="5"/>
  <c r="O8" i="5"/>
  <c r="P7" i="5"/>
  <c r="P15" i="5" s="1"/>
  <c r="O7" i="5"/>
  <c r="P15" i="6"/>
  <c r="P8" i="6"/>
  <c r="P9" i="6"/>
  <c r="P10" i="6"/>
  <c r="P11" i="6"/>
  <c r="P12" i="6"/>
  <c r="P13" i="6"/>
  <c r="P14" i="6"/>
  <c r="P7" i="6"/>
  <c r="M15" i="6"/>
  <c r="N15" i="6"/>
  <c r="L15" i="6"/>
  <c r="O15" i="6"/>
  <c r="O8" i="6"/>
  <c r="O9" i="6"/>
  <c r="O10" i="6"/>
  <c r="O11" i="6"/>
  <c r="O12" i="6"/>
  <c r="O13" i="6"/>
  <c r="O14" i="6"/>
  <c r="O7" i="6"/>
  <c r="O15" i="5" l="1"/>
  <c r="Q6" i="3" l="1"/>
  <c r="Q7" i="3"/>
  <c r="Q8" i="3"/>
  <c r="Q9" i="3"/>
  <c r="Q10" i="3"/>
  <c r="Q11" i="3"/>
  <c r="Q12" i="3"/>
  <c r="Q13" i="3"/>
  <c r="Q5" i="3" l="1"/>
  <c r="N13" i="3"/>
  <c r="O13" i="3"/>
  <c r="P13" i="3"/>
  <c r="M13" i="3"/>
  <c r="P6" i="3"/>
  <c r="P7" i="3"/>
  <c r="P8" i="3"/>
  <c r="P9" i="3"/>
  <c r="P10" i="3"/>
  <c r="P11" i="3"/>
  <c r="P12" i="3"/>
  <c r="P5" i="3"/>
</calcChain>
</file>

<file path=xl/sharedStrings.xml><?xml version="1.0" encoding="utf-8"?>
<sst xmlns="http://schemas.openxmlformats.org/spreadsheetml/2006/main" count="1401" uniqueCount="162">
  <si>
    <t>PO</t>
  </si>
  <si>
    <t>VO</t>
  </si>
  <si>
    <t>P1</t>
  </si>
  <si>
    <t>V1</t>
  </si>
  <si>
    <t>V2</t>
  </si>
  <si>
    <t>V3</t>
  </si>
  <si>
    <t>P</t>
  </si>
  <si>
    <t>V</t>
  </si>
  <si>
    <t>ULANGAN</t>
  </si>
  <si>
    <t>PANJANG AKAR</t>
  </si>
  <si>
    <t>PIVO U 2 NO 6</t>
  </si>
  <si>
    <t>BOBOT BASAH</t>
  </si>
  <si>
    <t>TINGGI TANAMAN</t>
  </si>
  <si>
    <t>M1</t>
  </si>
  <si>
    <t>M2</t>
  </si>
  <si>
    <t>M3</t>
  </si>
  <si>
    <t>JUMLAH DAUN</t>
  </si>
  <si>
    <t>M4</t>
  </si>
  <si>
    <t>ANALYSIS OF VARIANCE</t>
  </si>
  <si>
    <t>VARIABLE: PANJANG AKAR</t>
  </si>
  <si>
    <t>Grand Total</t>
  </si>
  <si>
    <t>Average of PANJANG AKAR</t>
  </si>
  <si>
    <t>ANOVA TABLE</t>
  </si>
  <si>
    <t>EFFECT</t>
  </si>
  <si>
    <t>DF</t>
  </si>
  <si>
    <t>F</t>
  </si>
  <si>
    <t>ProbF</t>
  </si>
  <si>
    <t>Sign.</t>
  </si>
  <si>
    <t>S.E.M.</t>
  </si>
  <si>
    <t>S.E.D.</t>
  </si>
  <si>
    <t>L.S.D. (0.05)</t>
  </si>
  <si>
    <t>L.S.D. (0.01)</t>
  </si>
  <si>
    <t>**</t>
  </si>
  <si>
    <t>P x V</t>
  </si>
  <si>
    <t>Residual</t>
  </si>
  <si>
    <t>Total</t>
  </si>
  <si>
    <t>C.V. (%) = 7,79241960373666</t>
  </si>
  <si>
    <t>BERAT AKAR</t>
  </si>
  <si>
    <t>VARIABLE: BERAT AKAR</t>
  </si>
  <si>
    <t>Average of BERAT AKAR</t>
  </si>
  <si>
    <t>C.V. (%) = 19,4461117065649</t>
  </si>
  <si>
    <t>VARIABLE: BOBOT BASAH</t>
  </si>
  <si>
    <t>Average of BOBOT BASAH</t>
  </si>
  <si>
    <t>C.V. (%) = 4,16140708612715</t>
  </si>
  <si>
    <t>MULTIPLE COMPARISON TEST</t>
  </si>
  <si>
    <t>Procedure: Duncan's multiple range test (p= 0,05)</t>
  </si>
  <si>
    <t>S.E.M.: 0,175834121957315; DF: 14</t>
  </si>
  <si>
    <t>Critical range; 0; 0,533</t>
  </si>
  <si>
    <t>a</t>
  </si>
  <si>
    <t>b</t>
  </si>
  <si>
    <t>S.E.M.: 0,685739428472652; DF: 14</t>
  </si>
  <si>
    <t>Critical range; 0; 2,078</t>
  </si>
  <si>
    <t>S.E.M.: 0,159052356719415; DF: 14</t>
  </si>
  <si>
    <t>Critical range; 0; 0,482</t>
  </si>
  <si>
    <t>TINGGI 1 MINGGU</t>
  </si>
  <si>
    <t>VARIABLE: TINGGI 1 MINGGU</t>
  </si>
  <si>
    <t>Average of TINGGI 1 MINGGU</t>
  </si>
  <si>
    <t>TINGGI 2 MINGGU</t>
  </si>
  <si>
    <t>VARIABLE: TINGGI 2 MINGGU</t>
  </si>
  <si>
    <t>Average of TINGGI 2 MINGGU</t>
  </si>
  <si>
    <t>C.V. (%) = 4,62549080735413</t>
  </si>
  <si>
    <t>S.E.M.: 0,186937112635506; DF: 14</t>
  </si>
  <si>
    <t>Critical range; 0; 0,566</t>
  </si>
  <si>
    <t>TINGGI 3 MINGGU</t>
  </si>
  <si>
    <t>VARIABLE: TINGGI 3 MINGGU</t>
  </si>
  <si>
    <t>Average of TINGGI 3 MINGGU</t>
  </si>
  <si>
    <t>C.V. (%) = 8,10706141289145</t>
  </si>
  <si>
    <t>S.E.M.: 0,384883170747306; DF: 14</t>
  </si>
  <si>
    <t>Critical range; 0; 1,166</t>
  </si>
  <si>
    <t>C.V. (%) = 3,35940213663105</t>
  </si>
  <si>
    <t>S.E.M.: 0,181388445723536; DF: 14</t>
  </si>
  <si>
    <t>Critical range; 0; 0,55</t>
  </si>
  <si>
    <t>DAUN 1 MST</t>
  </si>
  <si>
    <t>VARIABLE: DAUN 1 MST</t>
  </si>
  <si>
    <t>Average of DAUN 1 MST</t>
  </si>
  <si>
    <t>C.V. (%) = 10,3257609753623</t>
  </si>
  <si>
    <t>S.E.M.: 0,106811307725353; DF: 14</t>
  </si>
  <si>
    <t>Critical range; 0; 0,324</t>
  </si>
  <si>
    <t>DAUN 2 MST</t>
  </si>
  <si>
    <t>VARIABLE: DAUN 2 MST</t>
  </si>
  <si>
    <t>Average of DAUN 2 MST</t>
  </si>
  <si>
    <t>C.V. (%) = 12,4760686362442</t>
  </si>
  <si>
    <t>S.E.M.: 0,171072464892805; DF: 14</t>
  </si>
  <si>
    <t>Critical range; 0; 0,518</t>
  </si>
  <si>
    <t>DAUN 3 MST</t>
  </si>
  <si>
    <t>VARIABLE: DAUN 3 MST</t>
  </si>
  <si>
    <t>Average of DAUN 3 MST</t>
  </si>
  <si>
    <t>C.V. (%) = 8,62555208669542</t>
  </si>
  <si>
    <t>S.E.M.: 0,13176157049952; DF: 14</t>
  </si>
  <si>
    <t>Critical range; 0; 0,399</t>
  </si>
  <si>
    <t>DAUN 4 MST</t>
  </si>
  <si>
    <t>VARIABLE: DAUN 4 MST</t>
  </si>
  <si>
    <t>Average of DAUN 4 MST</t>
  </si>
  <si>
    <t>C.V. (%) = 12,6642350492399</t>
  </si>
  <si>
    <t>S.E.M.: 0,214780856358289; DF: 14</t>
  </si>
  <si>
    <t>Critical range; 0; 0,651</t>
  </si>
  <si>
    <t>Perlakuan</t>
  </si>
  <si>
    <t>Kelompok</t>
  </si>
  <si>
    <t>Rata-Rata</t>
  </si>
  <si>
    <t>P0V0</t>
  </si>
  <si>
    <t>P0V1</t>
  </si>
  <si>
    <t>P1V0</t>
  </si>
  <si>
    <t>P1V1</t>
  </si>
  <si>
    <t>P0V2</t>
  </si>
  <si>
    <t>P1V2</t>
  </si>
  <si>
    <t>P0V3</t>
  </si>
  <si>
    <t>P1V3</t>
  </si>
  <si>
    <t>DB</t>
  </si>
  <si>
    <t>Procedure: Duncan's multiple range test (p= 0.05)</t>
  </si>
  <si>
    <t>S.E.M.: 0.24861874426519; DF: 23</t>
  </si>
  <si>
    <t>Critical range; 0; 0.727; 0.765; 0.786</t>
  </si>
  <si>
    <t>S.E.M.: 0.685681445716595; DF: 23</t>
  </si>
  <si>
    <t>Critical range; 0; 2.006; 2.108; 2.167</t>
  </si>
  <si>
    <t>c</t>
  </si>
  <si>
    <t>S.E.M.: 0.224930667095441; DF: 23</t>
  </si>
  <si>
    <t>Critical range; 0; 0.658; 0.692; 0.711</t>
  </si>
  <si>
    <t>JK</t>
  </si>
  <si>
    <t>KT</t>
  </si>
  <si>
    <t>S.E.M.: 0.225072088451678; DF: 23</t>
  </si>
  <si>
    <t>S.E.M.: 0.264316514807531; DF: 23</t>
  </si>
  <si>
    <t>Critical range; 0; 0.773; 0.813; 0.835</t>
  </si>
  <si>
    <t>S.E.M.: 0.544260089479286; DF: 23</t>
  </si>
  <si>
    <t>Critical range; 0; 1.592; 1.674; 1.72</t>
  </si>
  <si>
    <t>S.E.M.: 0.256467629536361; DF: 23</t>
  </si>
  <si>
    <t>Critical range; 0; 0.75; 0.789; 0.81</t>
  </si>
  <si>
    <t>S.E.M.: 0.151038008461447; DF: 23</t>
  </si>
  <si>
    <t>Critical range; 0; 0.442; 0.464; 0.477</t>
  </si>
  <si>
    <t>S.E.M.: 0.241901229843918; DF: 23</t>
  </si>
  <si>
    <t>Critical range; 0; 0.708; 0.744; 0.764</t>
  </si>
  <si>
    <t>S.E.M.: 0.186322636842655; DF: 23</t>
  </si>
  <si>
    <t>Critical range; 0; 0.545; 0.573; 0.589</t>
  </si>
  <si>
    <t>ab</t>
  </si>
  <si>
    <t>S.E.M.: 0.303702362519622; DF: 23</t>
  </si>
  <si>
    <t>Critical range; 0; 0.888; 0.934; 0.96</t>
  </si>
  <si>
    <t>F Tabel</t>
  </si>
  <si>
    <t>V0</t>
  </si>
  <si>
    <t>P0</t>
  </si>
  <si>
    <t>FK</t>
  </si>
  <si>
    <t>JKT</t>
  </si>
  <si>
    <t>JKK</t>
  </si>
  <si>
    <t>JKP</t>
  </si>
  <si>
    <t>JKV</t>
  </si>
  <si>
    <t>JKPV</t>
  </si>
  <si>
    <t>JKG</t>
  </si>
  <si>
    <t>JKP (Perlakuan)</t>
  </si>
  <si>
    <t>ANOVA PANJANG AKAR</t>
  </si>
  <si>
    <t>SK</t>
  </si>
  <si>
    <t>F Hit</t>
  </si>
  <si>
    <t>F 5%</t>
  </si>
  <si>
    <t>Notasi</t>
  </si>
  <si>
    <t>Ket</t>
  </si>
  <si>
    <t>tn</t>
  </si>
  <si>
    <t>berbeda sangat nyata</t>
  </si>
  <si>
    <t>Galat</t>
  </si>
  <si>
    <t>PV</t>
  </si>
  <si>
    <t>berbeda tidak nyata</t>
  </si>
  <si>
    <t>GT</t>
  </si>
  <si>
    <t>txr</t>
  </si>
  <si>
    <t>y</t>
  </si>
  <si>
    <t>akar KTG</t>
  </si>
  <si>
    <t>KK</t>
  </si>
  <si>
    <t>Rata-rata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</si>
</sst>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/>
    <xf numFmtId="0" fontId="0" fillId="3" borderId="0" xfId="0" applyFill="1"/>
    <xf numFmtId="0" fontId="2" fillId="4" borderId="1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2" fillId="0" borderId="0" xfId="0" applyFont="1"/>
    <xf numFmtId="0" fontId="2" fillId="5" borderId="0" xfId="0" applyFont="1" applyFill="1" applyAlignment="1">
      <alignment horizontal="center"/>
    </xf>
    <xf numFmtId="0" fontId="0" fillId="0" borderId="2" xfId="0" applyBorder="1"/>
    <xf numFmtId="0" fontId="3" fillId="0" borderId="3" xfId="0" applyFont="1" applyBorder="1" applyAlignment="1">
      <alignment horizontal="center"/>
    </xf>
    <xf numFmtId="0" fontId="4" fillId="5" borderId="0" xfId="0" applyFont="1" applyFill="1"/>
    <xf numFmtId="0" fontId="0" fillId="5" borderId="0" xfId="0" applyFill="1"/>
    <xf numFmtId="0" fontId="0" fillId="0" borderId="0" xfId="0" applyFill="1" applyBorder="1" applyAlignment="1"/>
    <xf numFmtId="0" fontId="0" fillId="0" borderId="2" xfId="0" applyFill="1" applyBorder="1" applyAlignment="1"/>
    <xf numFmtId="0" fontId="3" fillId="0" borderId="3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1" xfId="0" applyBorder="1"/>
    <xf numFmtId="0" fontId="5" fillId="0" borderId="5" xfId="0" applyFont="1" applyBorder="1"/>
    <xf numFmtId="0" fontId="0" fillId="0" borderId="6" xfId="0" applyBorder="1"/>
    <xf numFmtId="0" fontId="5" fillId="0" borderId="7" xfId="0" applyFont="1" applyBorder="1" applyAlignment="1">
      <alignment horizontal="center"/>
    </xf>
    <xf numFmtId="0" fontId="0" fillId="0" borderId="8" xfId="0" applyBorder="1"/>
    <xf numFmtId="0" fontId="0" fillId="0" borderId="7" xfId="0" applyBorder="1"/>
    <xf numFmtId="0" fontId="5" fillId="2" borderId="7" xfId="0" applyFont="1" applyFill="1" applyBorder="1" applyAlignment="1">
      <alignment horizontal="center"/>
    </xf>
    <xf numFmtId="0" fontId="0" fillId="2" borderId="7" xfId="0" applyFill="1" applyBorder="1"/>
    <xf numFmtId="0" fontId="5" fillId="6" borderId="7" xfId="0" applyFont="1" applyFill="1" applyBorder="1" applyAlignment="1">
      <alignment horizontal="center"/>
    </xf>
    <xf numFmtId="0" fontId="0" fillId="6" borderId="7" xfId="0" applyFill="1" applyBorder="1"/>
    <xf numFmtId="0" fontId="3" fillId="0" borderId="5" xfId="0" applyFont="1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opLeftCell="A2" workbookViewId="0">
      <selection activeCell="L14" sqref="L14"/>
    </sheetView>
  </sheetViews>
  <sheetFormatPr defaultRowHeight="15" x14ac:dyDescent="0.25"/>
  <cols>
    <col min="8" max="8" width="17" customWidth="1"/>
    <col min="18" max="18" width="20.42578125" customWidth="1"/>
  </cols>
  <sheetData>
    <row r="1" spans="1:18" x14ac:dyDescent="0.25">
      <c r="A1" t="s">
        <v>145</v>
      </c>
    </row>
    <row r="3" spans="1:18" ht="15.75" x14ac:dyDescent="0.25">
      <c r="A3" s="17" t="s">
        <v>96</v>
      </c>
      <c r="B3" s="18"/>
      <c r="C3" s="19" t="s">
        <v>97</v>
      </c>
      <c r="D3" s="20"/>
      <c r="E3" s="17" t="s">
        <v>35</v>
      </c>
      <c r="H3" t="s">
        <v>137</v>
      </c>
      <c r="I3">
        <f>SUMSQ(E13)/(2*4*3)</f>
        <v>1466.4066666666665</v>
      </c>
      <c r="K3" s="30" t="s">
        <v>146</v>
      </c>
      <c r="L3" s="30" t="s">
        <v>107</v>
      </c>
      <c r="M3" s="30" t="s">
        <v>116</v>
      </c>
      <c r="N3" s="30" t="s">
        <v>117</v>
      </c>
      <c r="O3" s="30" t="s">
        <v>147</v>
      </c>
      <c r="P3" s="30" t="s">
        <v>148</v>
      </c>
      <c r="Q3" s="30" t="s">
        <v>149</v>
      </c>
      <c r="R3" s="30" t="s">
        <v>150</v>
      </c>
    </row>
    <row r="4" spans="1:18" ht="15.75" x14ac:dyDescent="0.25">
      <c r="A4" s="22"/>
      <c r="B4" s="21">
        <v>1</v>
      </c>
      <c r="C4" s="21">
        <v>2</v>
      </c>
      <c r="D4" s="21">
        <v>3</v>
      </c>
      <c r="E4" s="22"/>
      <c r="H4" t="s">
        <v>138</v>
      </c>
      <c r="I4">
        <f>SUMSQ(B5:D12)-I3</f>
        <v>126.87333333333345</v>
      </c>
      <c r="K4" s="30" t="s">
        <v>97</v>
      </c>
      <c r="L4" s="23">
        <f>3-1</f>
        <v>2</v>
      </c>
      <c r="M4" s="23">
        <v>1.9658329999999999</v>
      </c>
      <c r="N4" s="23">
        <f>M4/L4</f>
        <v>0.98291649999999997</v>
      </c>
      <c r="O4" s="23">
        <f>N4/N9</f>
        <v>2.649285438839375</v>
      </c>
      <c r="P4">
        <v>3.73</v>
      </c>
      <c r="Q4" s="23" t="s">
        <v>151</v>
      </c>
      <c r="R4" s="23" t="s">
        <v>155</v>
      </c>
    </row>
    <row r="5" spans="1:18" ht="15.75" x14ac:dyDescent="0.25">
      <c r="A5" s="24" t="s">
        <v>99</v>
      </c>
      <c r="B5" s="25">
        <v>5.3</v>
      </c>
      <c r="C5" s="25">
        <v>4.2</v>
      </c>
      <c r="D5" s="25">
        <v>4.3</v>
      </c>
      <c r="E5" s="25">
        <f>SUM(B5:D5)</f>
        <v>13.8</v>
      </c>
      <c r="H5" t="s">
        <v>139</v>
      </c>
      <c r="I5">
        <f>SUMSQ(B13:D13)/(2*4)-I3</f>
        <v>1.9658333333334213</v>
      </c>
      <c r="K5" s="30" t="s">
        <v>6</v>
      </c>
      <c r="L5" s="23">
        <f>2-1</f>
        <v>1</v>
      </c>
      <c r="M5" s="23">
        <v>86.64</v>
      </c>
      <c r="N5" s="23">
        <f>M5/L5</f>
        <v>86.64</v>
      </c>
      <c r="O5" s="23">
        <f>N5/N9</f>
        <v>233.52348894442557</v>
      </c>
      <c r="P5">
        <v>4.5999999999999996</v>
      </c>
      <c r="Q5" s="23" t="s">
        <v>32</v>
      </c>
      <c r="R5" s="23" t="s">
        <v>152</v>
      </c>
    </row>
    <row r="6" spans="1:18" ht="15.75" x14ac:dyDescent="0.25">
      <c r="A6" s="26" t="s">
        <v>101</v>
      </c>
      <c r="B6" s="27">
        <v>8.1999999999999993</v>
      </c>
      <c r="C6" s="27">
        <v>6.5</v>
      </c>
      <c r="D6" s="27">
        <v>8.1</v>
      </c>
      <c r="E6" s="25">
        <f t="shared" ref="E6:E12" si="0">SUM(B6:D6)</f>
        <v>22.799999999999997</v>
      </c>
      <c r="H6" s="8" t="s">
        <v>140</v>
      </c>
      <c r="I6">
        <f>SUMSQ(C21:D21)/(4*3)-I3</f>
        <v>86.639999999999873</v>
      </c>
      <c r="K6" s="30" t="s">
        <v>7</v>
      </c>
      <c r="L6" s="23">
        <f>4-1</f>
        <v>3</v>
      </c>
      <c r="M6" s="23">
        <v>24.49</v>
      </c>
      <c r="N6" s="23">
        <f>M6/L6</f>
        <v>8.1633333333333322</v>
      </c>
      <c r="O6" s="23">
        <f>N6/N9</f>
        <v>22.002886442940063</v>
      </c>
      <c r="P6">
        <v>3.34</v>
      </c>
      <c r="Q6" s="23" t="s">
        <v>32</v>
      </c>
      <c r="R6" s="23" t="s">
        <v>152</v>
      </c>
    </row>
    <row r="7" spans="1:18" ht="15.75" x14ac:dyDescent="0.25">
      <c r="A7" s="21" t="s">
        <v>100</v>
      </c>
      <c r="B7" s="23">
        <v>5.9</v>
      </c>
      <c r="C7" s="23">
        <v>5.5</v>
      </c>
      <c r="D7" s="23">
        <v>5.7</v>
      </c>
      <c r="E7" s="25">
        <f t="shared" si="0"/>
        <v>17.100000000000001</v>
      </c>
      <c r="H7" t="s">
        <v>141</v>
      </c>
      <c r="I7">
        <f>SUMSQ(E17:E20)/(2*3)-I3</f>
        <v>24.490000000000236</v>
      </c>
      <c r="K7" s="30" t="s">
        <v>154</v>
      </c>
      <c r="L7" s="23">
        <f>(2-1)*(4-1)</f>
        <v>3</v>
      </c>
      <c r="M7" s="23">
        <v>8.5833329999999997</v>
      </c>
      <c r="N7" s="23">
        <f>M7/L7</f>
        <v>2.8611109999999997</v>
      </c>
      <c r="O7" s="23">
        <f>N7/N9</f>
        <v>7.7116415394422235</v>
      </c>
      <c r="P7">
        <v>3.34</v>
      </c>
      <c r="Q7" s="23" t="s">
        <v>32</v>
      </c>
      <c r="R7" s="23" t="s">
        <v>152</v>
      </c>
    </row>
    <row r="8" spans="1:18" ht="15.75" x14ac:dyDescent="0.25">
      <c r="A8" s="24" t="s">
        <v>102</v>
      </c>
      <c r="B8" s="25">
        <v>10.9</v>
      </c>
      <c r="C8" s="25">
        <v>10.3</v>
      </c>
      <c r="D8" s="25">
        <v>12.2</v>
      </c>
      <c r="E8" s="25">
        <f t="shared" si="0"/>
        <v>33.400000000000006</v>
      </c>
      <c r="H8" t="s">
        <v>142</v>
      </c>
      <c r="I8">
        <f>I9-I6-I7</f>
        <v>8.5833333333332575</v>
      </c>
      <c r="K8" s="30" t="s">
        <v>96</v>
      </c>
      <c r="L8" s="23">
        <f>(2*4)-1</f>
        <v>7</v>
      </c>
      <c r="M8" s="23">
        <v>119.7133</v>
      </c>
      <c r="N8" s="23">
        <f>M8/L8</f>
        <v>17.101900000000001</v>
      </c>
      <c r="O8" s="23">
        <f>N8/N9</f>
        <v>46.09528342080646</v>
      </c>
      <c r="P8" s="23"/>
      <c r="Q8" s="23"/>
      <c r="R8" s="23"/>
    </row>
    <row r="9" spans="1:18" ht="15.75" x14ac:dyDescent="0.25">
      <c r="A9" s="26" t="s">
        <v>103</v>
      </c>
      <c r="B9" s="27">
        <v>6.2</v>
      </c>
      <c r="C9" s="27">
        <v>5.0999999999999996</v>
      </c>
      <c r="D9" s="27">
        <v>6.4</v>
      </c>
      <c r="E9" s="25">
        <f t="shared" si="0"/>
        <v>17.700000000000003</v>
      </c>
      <c r="H9" t="s">
        <v>144</v>
      </c>
      <c r="I9">
        <f>SUMSQ(C17:D20)/(3)-I3</f>
        <v>119.71333333333337</v>
      </c>
      <c r="K9" s="30" t="s">
        <v>153</v>
      </c>
      <c r="L9" s="23">
        <f>((2*4)-1)*(3-1)</f>
        <v>14</v>
      </c>
      <c r="M9" s="23">
        <v>5.1941670000000002</v>
      </c>
      <c r="N9" s="23">
        <f>M9/L9</f>
        <v>0.37101192857142856</v>
      </c>
      <c r="O9" s="23"/>
      <c r="P9" s="23"/>
      <c r="Q9" s="23"/>
      <c r="R9" s="23"/>
    </row>
    <row r="10" spans="1:18" ht="15.75" x14ac:dyDescent="0.25">
      <c r="A10" s="21" t="s">
        <v>104</v>
      </c>
      <c r="B10" s="23">
        <v>11.1</v>
      </c>
      <c r="C10" s="23">
        <v>10.1</v>
      </c>
      <c r="D10" s="23">
        <v>9.6999999999999993</v>
      </c>
      <c r="E10" s="25">
        <f t="shared" si="0"/>
        <v>30.9</v>
      </c>
      <c r="H10" t="s">
        <v>143</v>
      </c>
      <c r="I10">
        <f>I4-I9-I5</f>
        <v>5.1941666666666606</v>
      </c>
      <c r="K10" s="30" t="s">
        <v>35</v>
      </c>
      <c r="L10" s="23">
        <f>(2*4*3)-1</f>
        <v>23</v>
      </c>
      <c r="M10" s="23">
        <v>126.8733</v>
      </c>
      <c r="N10" s="23">
        <f>M10/L10</f>
        <v>5.5162304347826083</v>
      </c>
      <c r="O10" s="23"/>
      <c r="P10" s="23"/>
      <c r="Q10" s="23"/>
      <c r="R10" s="23"/>
    </row>
    <row r="11" spans="1:18" ht="15.75" x14ac:dyDescent="0.25">
      <c r="A11" s="24" t="s">
        <v>105</v>
      </c>
      <c r="B11" s="25">
        <v>7.5</v>
      </c>
      <c r="C11" s="25">
        <v>7.4</v>
      </c>
      <c r="D11" s="25">
        <v>7.5</v>
      </c>
      <c r="E11" s="25">
        <f t="shared" si="0"/>
        <v>22.4</v>
      </c>
    </row>
    <row r="12" spans="1:18" ht="15.75" x14ac:dyDescent="0.25">
      <c r="A12" s="26" t="s">
        <v>106</v>
      </c>
      <c r="B12" s="27">
        <v>9.1999999999999993</v>
      </c>
      <c r="C12" s="27">
        <v>10.199999999999999</v>
      </c>
      <c r="D12" s="27">
        <v>10.1</v>
      </c>
      <c r="E12" s="25">
        <f t="shared" si="0"/>
        <v>29.5</v>
      </c>
    </row>
    <row r="13" spans="1:18" ht="15.75" x14ac:dyDescent="0.25">
      <c r="A13" s="21" t="s">
        <v>35</v>
      </c>
      <c r="B13" s="23">
        <f>SUM(B5:B12)</f>
        <v>64.3</v>
      </c>
      <c r="C13" s="23">
        <f t="shared" ref="C13:E13" si="1">SUM(C5:C12)</f>
        <v>59.3</v>
      </c>
      <c r="D13" s="23">
        <f t="shared" si="1"/>
        <v>63.999999999999993</v>
      </c>
      <c r="E13" s="23">
        <f t="shared" si="1"/>
        <v>187.6</v>
      </c>
      <c r="H13" s="30" t="s">
        <v>156</v>
      </c>
      <c r="I13" s="30" t="s">
        <v>157</v>
      </c>
      <c r="J13" s="30" t="s">
        <v>158</v>
      </c>
      <c r="K13" s="30" t="s">
        <v>159</v>
      </c>
      <c r="L13" s="30" t="s">
        <v>160</v>
      </c>
    </row>
    <row r="14" spans="1:18" x14ac:dyDescent="0.25">
      <c r="H14" s="23">
        <v>187.6</v>
      </c>
      <c r="I14" s="23">
        <f>8*3</f>
        <v>24</v>
      </c>
      <c r="J14" s="23">
        <f>H14/I14</f>
        <v>7.8166666666666664</v>
      </c>
      <c r="K14" s="23">
        <f>SQRT(ABS(N9))</f>
        <v>0.60910748523674252</v>
      </c>
      <c r="L14" s="23">
        <f>(K14/J14)*100</f>
        <v>7.792419853774958</v>
      </c>
    </row>
    <row r="16" spans="1:18" x14ac:dyDescent="0.25">
      <c r="B16" s="23"/>
      <c r="C16" s="23" t="s">
        <v>136</v>
      </c>
      <c r="D16" s="23" t="s">
        <v>2</v>
      </c>
      <c r="E16" s="23" t="s">
        <v>35</v>
      </c>
      <c r="F16" s="23" t="s">
        <v>161</v>
      </c>
    </row>
    <row r="17" spans="2:6" x14ac:dyDescent="0.25">
      <c r="B17" s="23" t="s">
        <v>135</v>
      </c>
      <c r="C17" s="23">
        <v>13.8</v>
      </c>
      <c r="D17" s="23">
        <v>22.8</v>
      </c>
      <c r="E17" s="23">
        <f>SUM(C17:D17)</f>
        <v>36.6</v>
      </c>
      <c r="F17" s="23">
        <f>AVERAGE(C17:D17)</f>
        <v>18.3</v>
      </c>
    </row>
    <row r="18" spans="2:6" x14ac:dyDescent="0.25">
      <c r="B18" s="23" t="s">
        <v>3</v>
      </c>
      <c r="C18" s="23">
        <v>17.100000000000001</v>
      </c>
      <c r="D18" s="23">
        <v>33.4</v>
      </c>
      <c r="E18" s="23">
        <f t="shared" ref="E18:E20" si="2">SUM(C18:D18)</f>
        <v>50.5</v>
      </c>
      <c r="F18" s="23">
        <f t="shared" ref="F18:F20" si="3">AVERAGE(C18:D18)</f>
        <v>25.25</v>
      </c>
    </row>
    <row r="19" spans="2:6" x14ac:dyDescent="0.25">
      <c r="B19" s="23" t="s">
        <v>4</v>
      </c>
      <c r="C19" s="23">
        <v>17.7</v>
      </c>
      <c r="D19" s="23">
        <v>30.9</v>
      </c>
      <c r="E19" s="23">
        <f t="shared" si="2"/>
        <v>48.599999999999994</v>
      </c>
      <c r="F19" s="23">
        <f t="shared" si="3"/>
        <v>24.299999999999997</v>
      </c>
    </row>
    <row r="20" spans="2:6" x14ac:dyDescent="0.25">
      <c r="B20" s="23" t="s">
        <v>5</v>
      </c>
      <c r="C20" s="23">
        <v>22.4</v>
      </c>
      <c r="D20" s="23">
        <v>29.5</v>
      </c>
      <c r="E20" s="23">
        <f t="shared" si="2"/>
        <v>51.9</v>
      </c>
      <c r="F20" s="23">
        <f t="shared" si="3"/>
        <v>25.95</v>
      </c>
    </row>
    <row r="21" spans="2:6" x14ac:dyDescent="0.25">
      <c r="B21" s="23" t="s">
        <v>35</v>
      </c>
      <c r="C21" s="23">
        <f>SUM(C17:C20)</f>
        <v>71</v>
      </c>
      <c r="D21" s="23">
        <f>SUM(D17:D20)</f>
        <v>116.6</v>
      </c>
      <c r="E21" s="23"/>
      <c r="F21" s="23"/>
    </row>
    <row r="22" spans="2:6" x14ac:dyDescent="0.25">
      <c r="B22" s="23" t="s">
        <v>161</v>
      </c>
      <c r="C22" s="23">
        <f>AVERAGE(C17:C20)</f>
        <v>17.75</v>
      </c>
      <c r="D22" s="23">
        <f>AVERAGE(D17:D20)</f>
        <v>29.15</v>
      </c>
      <c r="E22" s="23"/>
      <c r="F22" s="2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P29"/>
  <sheetViews>
    <sheetView workbookViewId="0">
      <selection activeCell="K5" sqref="K5:P15"/>
    </sheetView>
  </sheetViews>
  <sheetFormatPr defaultRowHeight="15" x14ac:dyDescent="0.25"/>
  <cols>
    <col min="6" max="6" width="15.140625" customWidth="1"/>
    <col min="7" max="7" width="13.5703125" customWidth="1"/>
  </cols>
  <sheetData>
    <row r="5" spans="3:16" ht="15.75" x14ac:dyDescent="0.25">
      <c r="D5" s="1" t="s">
        <v>6</v>
      </c>
      <c r="E5" s="1" t="s">
        <v>7</v>
      </c>
      <c r="F5" s="1" t="s">
        <v>8</v>
      </c>
      <c r="G5" s="9" t="s">
        <v>37</v>
      </c>
      <c r="K5" s="17" t="s">
        <v>96</v>
      </c>
      <c r="L5" s="18"/>
      <c r="M5" s="19" t="s">
        <v>97</v>
      </c>
      <c r="N5" s="20"/>
      <c r="O5" s="17" t="s">
        <v>35</v>
      </c>
      <c r="P5" s="21" t="s">
        <v>98</v>
      </c>
    </row>
    <row r="6" spans="3:16" ht="15.75" x14ac:dyDescent="0.25">
      <c r="C6" s="4">
        <v>1</v>
      </c>
      <c r="D6" t="s">
        <v>0</v>
      </c>
      <c r="E6" t="s">
        <v>1</v>
      </c>
      <c r="F6" s="2">
        <v>1</v>
      </c>
      <c r="G6">
        <v>2</v>
      </c>
      <c r="K6" s="22"/>
      <c r="L6" s="21">
        <v>1</v>
      </c>
      <c r="M6" s="21">
        <v>2</v>
      </c>
      <c r="N6" s="21">
        <v>3</v>
      </c>
      <c r="O6" s="22"/>
      <c r="P6" s="23"/>
    </row>
    <row r="7" spans="3:16" ht="15.75" x14ac:dyDescent="0.25">
      <c r="C7" s="5">
        <v>4</v>
      </c>
      <c r="D7" t="s">
        <v>0</v>
      </c>
      <c r="E7" t="s">
        <v>1</v>
      </c>
      <c r="F7" s="3">
        <v>2</v>
      </c>
      <c r="G7">
        <v>1</v>
      </c>
      <c r="K7" s="24" t="s">
        <v>99</v>
      </c>
      <c r="L7" s="25">
        <v>2</v>
      </c>
      <c r="M7" s="25">
        <v>1</v>
      </c>
      <c r="N7" s="25">
        <v>3</v>
      </c>
      <c r="O7" s="25">
        <f>SUM(L7:N7)</f>
        <v>6</v>
      </c>
      <c r="P7" s="23">
        <f>AVERAGE(L7:N7)</f>
        <v>2</v>
      </c>
    </row>
    <row r="8" spans="3:16" ht="15.75" x14ac:dyDescent="0.25">
      <c r="C8">
        <v>8</v>
      </c>
      <c r="D8" t="s">
        <v>0</v>
      </c>
      <c r="E8" t="s">
        <v>1</v>
      </c>
      <c r="F8" s="6">
        <v>3</v>
      </c>
      <c r="G8">
        <v>3</v>
      </c>
      <c r="K8" s="26" t="s">
        <v>101</v>
      </c>
      <c r="L8" s="27">
        <v>3</v>
      </c>
      <c r="M8" s="27">
        <v>3</v>
      </c>
      <c r="N8" s="27">
        <v>3</v>
      </c>
      <c r="O8" s="25">
        <f t="shared" ref="O8:O14" si="0">SUM(L8:N8)</f>
        <v>9</v>
      </c>
      <c r="P8" s="23">
        <f t="shared" ref="P8:P14" si="1">AVERAGE(L8:N8)</f>
        <v>3</v>
      </c>
    </row>
    <row r="9" spans="3:16" ht="15.75" x14ac:dyDescent="0.25">
      <c r="C9" s="4">
        <v>2</v>
      </c>
      <c r="D9" t="s">
        <v>0</v>
      </c>
      <c r="E9" t="s">
        <v>3</v>
      </c>
      <c r="F9" s="1">
        <v>1</v>
      </c>
      <c r="G9">
        <v>2</v>
      </c>
      <c r="K9" s="21" t="s">
        <v>100</v>
      </c>
      <c r="L9" s="23">
        <v>2</v>
      </c>
      <c r="M9" s="23">
        <v>1</v>
      </c>
      <c r="N9" s="23">
        <v>2</v>
      </c>
      <c r="O9" s="25">
        <f t="shared" si="0"/>
        <v>5</v>
      </c>
      <c r="P9" s="23">
        <f t="shared" si="1"/>
        <v>1.6666666666666667</v>
      </c>
    </row>
    <row r="10" spans="3:16" ht="15.75" x14ac:dyDescent="0.25">
      <c r="C10" s="5">
        <v>1</v>
      </c>
      <c r="D10" t="s">
        <v>0</v>
      </c>
      <c r="E10" t="s">
        <v>3</v>
      </c>
      <c r="F10" s="1">
        <v>2</v>
      </c>
      <c r="G10">
        <v>1</v>
      </c>
      <c r="K10" s="24" t="s">
        <v>102</v>
      </c>
      <c r="L10" s="25">
        <v>4</v>
      </c>
      <c r="M10" s="25">
        <v>3</v>
      </c>
      <c r="N10" s="25">
        <v>5</v>
      </c>
      <c r="O10" s="25">
        <f t="shared" si="0"/>
        <v>12</v>
      </c>
      <c r="P10" s="23">
        <f t="shared" si="1"/>
        <v>4</v>
      </c>
    </row>
    <row r="11" spans="3:16" ht="15.75" x14ac:dyDescent="0.25">
      <c r="C11">
        <v>7</v>
      </c>
      <c r="D11" t="s">
        <v>0</v>
      </c>
      <c r="E11" t="s">
        <v>3</v>
      </c>
      <c r="F11" s="1">
        <v>3</v>
      </c>
      <c r="G11">
        <v>2</v>
      </c>
      <c r="K11" s="26" t="s">
        <v>103</v>
      </c>
      <c r="L11" s="27">
        <v>1</v>
      </c>
      <c r="M11" s="27">
        <v>2</v>
      </c>
      <c r="N11" s="27">
        <v>2</v>
      </c>
      <c r="O11" s="25">
        <f t="shared" si="0"/>
        <v>5</v>
      </c>
      <c r="P11" s="23">
        <f t="shared" si="1"/>
        <v>1.6666666666666667</v>
      </c>
    </row>
    <row r="12" spans="3:16" ht="15.75" x14ac:dyDescent="0.25">
      <c r="C12" s="4">
        <v>3</v>
      </c>
      <c r="D12" t="s">
        <v>0</v>
      </c>
      <c r="E12" t="s">
        <v>4</v>
      </c>
      <c r="F12" s="1">
        <v>1</v>
      </c>
      <c r="G12">
        <v>1</v>
      </c>
      <c r="K12" s="21" t="s">
        <v>104</v>
      </c>
      <c r="L12" s="23">
        <v>4</v>
      </c>
      <c r="M12" s="23">
        <v>4</v>
      </c>
      <c r="N12" s="23">
        <v>5</v>
      </c>
      <c r="O12" s="25">
        <f t="shared" si="0"/>
        <v>13</v>
      </c>
      <c r="P12" s="23">
        <f t="shared" si="1"/>
        <v>4.333333333333333</v>
      </c>
    </row>
    <row r="13" spans="3:16" ht="15.75" x14ac:dyDescent="0.25">
      <c r="C13" s="5">
        <v>2</v>
      </c>
      <c r="D13" t="s">
        <v>0</v>
      </c>
      <c r="E13" t="s">
        <v>4</v>
      </c>
      <c r="F13" s="1">
        <v>2</v>
      </c>
      <c r="G13">
        <v>2</v>
      </c>
      <c r="K13" s="24" t="s">
        <v>105</v>
      </c>
      <c r="L13" s="25">
        <v>2</v>
      </c>
      <c r="M13" s="25">
        <v>1</v>
      </c>
      <c r="N13" s="25">
        <v>2</v>
      </c>
      <c r="O13" s="25">
        <f t="shared" si="0"/>
        <v>5</v>
      </c>
      <c r="P13" s="23">
        <f t="shared" si="1"/>
        <v>1.6666666666666667</v>
      </c>
    </row>
    <row r="14" spans="3:16" ht="15.75" x14ac:dyDescent="0.25">
      <c r="C14">
        <v>6</v>
      </c>
      <c r="D14" t="s">
        <v>0</v>
      </c>
      <c r="E14" t="s">
        <v>4</v>
      </c>
      <c r="F14" s="1">
        <v>3</v>
      </c>
      <c r="G14">
        <v>2</v>
      </c>
      <c r="K14" s="26" t="s">
        <v>106</v>
      </c>
      <c r="L14" s="27">
        <v>5</v>
      </c>
      <c r="M14" s="27">
        <v>4</v>
      </c>
      <c r="N14" s="27">
        <v>4</v>
      </c>
      <c r="O14" s="25">
        <f t="shared" si="0"/>
        <v>13</v>
      </c>
      <c r="P14" s="23">
        <f t="shared" si="1"/>
        <v>4.333333333333333</v>
      </c>
    </row>
    <row r="15" spans="3:16" ht="15.75" x14ac:dyDescent="0.25">
      <c r="C15" s="4">
        <v>4</v>
      </c>
      <c r="D15" t="s">
        <v>0</v>
      </c>
      <c r="E15" t="s">
        <v>5</v>
      </c>
      <c r="F15" s="1">
        <v>1</v>
      </c>
      <c r="G15">
        <v>2</v>
      </c>
      <c r="K15" s="21" t="s">
        <v>35</v>
      </c>
      <c r="L15" s="23">
        <f>SUM(L7:L14)</f>
        <v>23</v>
      </c>
      <c r="M15" s="23">
        <f t="shared" ref="M15:N15" si="2">SUM(M7:M14)</f>
        <v>19</v>
      </c>
      <c r="N15" s="23">
        <f t="shared" si="2"/>
        <v>26</v>
      </c>
      <c r="O15" s="25">
        <f>SUM(L15:N15)</f>
        <v>68</v>
      </c>
      <c r="P15" s="23">
        <f>SUM(P7:P14)</f>
        <v>22.666666666666668</v>
      </c>
    </row>
    <row r="16" spans="3:16" ht="14.45" x14ac:dyDescent="0.35">
      <c r="C16" s="5">
        <v>8</v>
      </c>
      <c r="D16" t="s">
        <v>0</v>
      </c>
      <c r="E16" t="s">
        <v>5</v>
      </c>
      <c r="F16" s="1">
        <v>2</v>
      </c>
      <c r="G16">
        <v>1</v>
      </c>
    </row>
    <row r="17" spans="3:7" ht="14.45" x14ac:dyDescent="0.35">
      <c r="C17">
        <v>5</v>
      </c>
      <c r="D17" t="s">
        <v>0</v>
      </c>
      <c r="E17" t="s">
        <v>5</v>
      </c>
      <c r="F17" s="1">
        <v>3</v>
      </c>
      <c r="G17">
        <v>2</v>
      </c>
    </row>
    <row r="18" spans="3:7" ht="14.45" x14ac:dyDescent="0.35">
      <c r="C18" s="4">
        <v>5</v>
      </c>
      <c r="D18" t="s">
        <v>2</v>
      </c>
      <c r="E18" t="s">
        <v>1</v>
      </c>
      <c r="F18" s="1">
        <v>1</v>
      </c>
      <c r="G18">
        <v>3</v>
      </c>
    </row>
    <row r="19" spans="3:7" ht="14.45" x14ac:dyDescent="0.35">
      <c r="C19" s="5">
        <v>6</v>
      </c>
      <c r="D19" t="s">
        <v>2</v>
      </c>
      <c r="E19" t="s">
        <v>1</v>
      </c>
      <c r="F19" s="1">
        <v>2</v>
      </c>
      <c r="G19">
        <v>3</v>
      </c>
    </row>
    <row r="20" spans="3:7" ht="14.45" x14ac:dyDescent="0.35">
      <c r="C20">
        <v>4</v>
      </c>
      <c r="D20" t="s">
        <v>2</v>
      </c>
      <c r="E20" t="s">
        <v>1</v>
      </c>
      <c r="F20" s="1">
        <v>3</v>
      </c>
      <c r="G20">
        <v>3</v>
      </c>
    </row>
    <row r="21" spans="3:7" ht="14.45" x14ac:dyDescent="0.35">
      <c r="C21" s="4">
        <v>6</v>
      </c>
      <c r="D21" t="s">
        <v>2</v>
      </c>
      <c r="E21" t="s">
        <v>3</v>
      </c>
      <c r="F21" s="1">
        <v>1</v>
      </c>
      <c r="G21">
        <v>4</v>
      </c>
    </row>
    <row r="22" spans="3:7" ht="14.45" x14ac:dyDescent="0.35">
      <c r="C22" s="5">
        <v>7</v>
      </c>
      <c r="D22" t="s">
        <v>2</v>
      </c>
      <c r="E22" t="s">
        <v>3</v>
      </c>
      <c r="F22" s="1">
        <v>2</v>
      </c>
      <c r="G22">
        <v>3</v>
      </c>
    </row>
    <row r="23" spans="3:7" ht="14.45" x14ac:dyDescent="0.35">
      <c r="C23">
        <v>3</v>
      </c>
      <c r="D23" t="s">
        <v>2</v>
      </c>
      <c r="E23" t="s">
        <v>3</v>
      </c>
      <c r="F23" s="1">
        <v>3</v>
      </c>
      <c r="G23">
        <v>5</v>
      </c>
    </row>
    <row r="24" spans="3:7" ht="14.45" x14ac:dyDescent="0.35">
      <c r="C24" s="4">
        <v>7</v>
      </c>
      <c r="D24" t="s">
        <v>2</v>
      </c>
      <c r="E24" t="s">
        <v>4</v>
      </c>
      <c r="F24" s="1">
        <v>1</v>
      </c>
      <c r="G24">
        <v>4</v>
      </c>
    </row>
    <row r="25" spans="3:7" x14ac:dyDescent="0.25">
      <c r="C25" s="5">
        <v>3</v>
      </c>
      <c r="D25" t="s">
        <v>2</v>
      </c>
      <c r="E25" t="s">
        <v>4</v>
      </c>
      <c r="F25" s="1">
        <v>2</v>
      </c>
      <c r="G25">
        <v>4</v>
      </c>
    </row>
    <row r="26" spans="3:7" x14ac:dyDescent="0.25">
      <c r="C26">
        <v>2</v>
      </c>
      <c r="D26" t="s">
        <v>2</v>
      </c>
      <c r="E26" t="s">
        <v>4</v>
      </c>
      <c r="F26" s="1">
        <v>3</v>
      </c>
      <c r="G26">
        <v>5</v>
      </c>
    </row>
    <row r="27" spans="3:7" x14ac:dyDescent="0.25">
      <c r="C27" s="4">
        <v>8</v>
      </c>
      <c r="D27" t="s">
        <v>2</v>
      </c>
      <c r="E27" t="s">
        <v>5</v>
      </c>
      <c r="F27" s="1">
        <v>1</v>
      </c>
      <c r="G27">
        <v>5</v>
      </c>
    </row>
    <row r="28" spans="3:7" x14ac:dyDescent="0.25">
      <c r="C28" s="5">
        <v>5</v>
      </c>
      <c r="D28" t="s">
        <v>2</v>
      </c>
      <c r="E28" t="s">
        <v>5</v>
      </c>
      <c r="F28" s="1">
        <v>2</v>
      </c>
      <c r="G28">
        <v>4</v>
      </c>
    </row>
    <row r="29" spans="3:7" x14ac:dyDescent="0.25">
      <c r="C29">
        <v>1</v>
      </c>
      <c r="D29" t="s">
        <v>2</v>
      </c>
      <c r="E29" t="s">
        <v>5</v>
      </c>
      <c r="F29" s="1">
        <v>3</v>
      </c>
      <c r="G29">
        <v>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sqref="A1:C9"/>
    </sheetView>
  </sheetViews>
  <sheetFormatPr defaultRowHeight="15" x14ac:dyDescent="0.25"/>
  <sheetData>
    <row r="1" spans="1:3" x14ac:dyDescent="0.25">
      <c r="A1" t="s">
        <v>44</v>
      </c>
    </row>
    <row r="2" spans="1:3" x14ac:dyDescent="0.25">
      <c r="A2" t="s">
        <v>108</v>
      </c>
    </row>
    <row r="3" spans="1:3" x14ac:dyDescent="0.25">
      <c r="A3" t="s">
        <v>114</v>
      </c>
    </row>
    <row r="4" spans="1:3" x14ac:dyDescent="0.25">
      <c r="A4" t="s">
        <v>115</v>
      </c>
    </row>
    <row r="6" spans="1:3" x14ac:dyDescent="0.25">
      <c r="A6">
        <v>2</v>
      </c>
      <c r="B6">
        <v>3</v>
      </c>
      <c r="C6" t="s">
        <v>48</v>
      </c>
    </row>
    <row r="7" spans="1:3" x14ac:dyDescent="0.25">
      <c r="A7">
        <v>3</v>
      </c>
      <c r="B7">
        <v>3</v>
      </c>
      <c r="C7" t="s">
        <v>48</v>
      </c>
    </row>
    <row r="8" spans="1:3" x14ac:dyDescent="0.25">
      <c r="A8">
        <v>1</v>
      </c>
      <c r="B8">
        <v>2.8333333333333335</v>
      </c>
      <c r="C8" t="s">
        <v>48</v>
      </c>
    </row>
    <row r="9" spans="1:3" x14ac:dyDescent="0.25">
      <c r="A9">
        <v>4</v>
      </c>
      <c r="B9">
        <v>2.5</v>
      </c>
      <c r="C9" t="s">
        <v>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G15" sqref="G15"/>
    </sheetView>
  </sheetViews>
  <sheetFormatPr defaultRowHeight="15" x14ac:dyDescent="0.25"/>
  <cols>
    <col min="1" max="1" width="20.5703125" bestFit="1" customWidth="1"/>
    <col min="2" max="6" width="11.85546875" bestFit="1" customWidth="1"/>
  </cols>
  <sheetData>
    <row r="1" spans="1:12" ht="14.45" x14ac:dyDescent="0.35">
      <c r="A1" t="s">
        <v>18</v>
      </c>
    </row>
    <row r="2" spans="1:12" ht="14.45" x14ac:dyDescent="0.35">
      <c r="A2" t="s">
        <v>38</v>
      </c>
    </row>
    <row r="5" spans="1:12" ht="14.45" x14ac:dyDescent="0.35">
      <c r="A5" t="s">
        <v>39</v>
      </c>
      <c r="B5" t="s">
        <v>7</v>
      </c>
    </row>
    <row r="6" spans="1:12" ht="14.45" x14ac:dyDescent="0.35">
      <c r="A6" t="s">
        <v>6</v>
      </c>
      <c r="B6" t="s">
        <v>3</v>
      </c>
      <c r="C6" t="s">
        <v>4</v>
      </c>
      <c r="D6" t="s">
        <v>5</v>
      </c>
      <c r="E6" t="s">
        <v>1</v>
      </c>
      <c r="F6" t="s">
        <v>20</v>
      </c>
    </row>
    <row r="7" spans="1:12" ht="14.45" x14ac:dyDescent="0.35">
      <c r="A7" t="s">
        <v>2</v>
      </c>
      <c r="B7">
        <v>4</v>
      </c>
      <c r="C7">
        <v>4.333333333333333</v>
      </c>
      <c r="D7">
        <v>4.333333333333333</v>
      </c>
      <c r="E7">
        <v>3</v>
      </c>
      <c r="F7">
        <v>3.9166666666666665</v>
      </c>
      <c r="H7" s="13">
        <v>3.9166666666666665</v>
      </c>
      <c r="I7" s="13" t="s">
        <v>48</v>
      </c>
    </row>
    <row r="8" spans="1:12" ht="14.45" x14ac:dyDescent="0.35">
      <c r="A8" t="s">
        <v>0</v>
      </c>
      <c r="B8">
        <v>1.6666666666666667</v>
      </c>
      <c r="C8">
        <v>1.6666666666666667</v>
      </c>
      <c r="D8">
        <v>1.6666666666666667</v>
      </c>
      <c r="E8">
        <v>2</v>
      </c>
      <c r="F8">
        <v>1.75</v>
      </c>
      <c r="H8" s="13">
        <v>1.75</v>
      </c>
      <c r="I8" s="13" t="s">
        <v>49</v>
      </c>
    </row>
    <row r="9" spans="1:12" ht="14.45" x14ac:dyDescent="0.35">
      <c r="A9" t="s">
        <v>20</v>
      </c>
      <c r="B9">
        <v>2.8333333333333335</v>
      </c>
      <c r="C9">
        <v>3</v>
      </c>
      <c r="D9">
        <v>3</v>
      </c>
      <c r="E9">
        <v>2.5</v>
      </c>
      <c r="F9">
        <v>2.8333333333333335</v>
      </c>
    </row>
    <row r="12" spans="1:12" ht="14.45" x14ac:dyDescent="0.35">
      <c r="A12" t="s">
        <v>22</v>
      </c>
    </row>
    <row r="13" spans="1:12" ht="15.75" thickBot="1" x14ac:dyDescent="0.3"/>
    <row r="14" spans="1:12" x14ac:dyDescent="0.25">
      <c r="A14" s="11" t="s">
        <v>23</v>
      </c>
      <c r="B14" s="11" t="s">
        <v>116</v>
      </c>
      <c r="C14" s="11" t="s">
        <v>107</v>
      </c>
      <c r="D14" s="11" t="s">
        <v>117</v>
      </c>
      <c r="E14" s="11" t="s">
        <v>25</v>
      </c>
      <c r="F14" s="11" t="s">
        <v>26</v>
      </c>
      <c r="G14" s="11" t="s">
        <v>27</v>
      </c>
      <c r="H14" s="11" t="s">
        <v>28</v>
      </c>
      <c r="I14" s="11" t="s">
        <v>29</v>
      </c>
      <c r="J14" s="11" t="s">
        <v>30</v>
      </c>
      <c r="K14" s="11" t="s">
        <v>31</v>
      </c>
      <c r="L14" s="28" t="s">
        <v>134</v>
      </c>
    </row>
    <row r="15" spans="1:12" x14ac:dyDescent="0.25">
      <c r="A15" t="s">
        <v>8</v>
      </c>
      <c r="B15">
        <v>3.0833333333333428</v>
      </c>
      <c r="C15">
        <v>2</v>
      </c>
      <c r="D15">
        <v>1.5416666666666714</v>
      </c>
      <c r="E15">
        <v>5.0784313725490353</v>
      </c>
      <c r="F15">
        <v>2.1958998428638358E-2</v>
      </c>
      <c r="G15" t="s">
        <v>32</v>
      </c>
      <c r="L15">
        <v>3.73</v>
      </c>
    </row>
    <row r="16" spans="1:12" x14ac:dyDescent="0.25">
      <c r="A16" t="s">
        <v>6</v>
      </c>
      <c r="B16">
        <v>28.166666666666686</v>
      </c>
      <c r="C16">
        <v>1</v>
      </c>
      <c r="D16">
        <v>28.166666666666686</v>
      </c>
      <c r="E16">
        <v>92.784313725490264</v>
      </c>
      <c r="F16">
        <v>1.4824259141860436E-7</v>
      </c>
      <c r="G16" t="s">
        <v>32</v>
      </c>
      <c r="H16">
        <v>0.15905225257008793</v>
      </c>
      <c r="I16">
        <v>0.22493385271060931</v>
      </c>
      <c r="J16">
        <v>0.482435132955779</v>
      </c>
      <c r="K16">
        <v>0.66959270515561686</v>
      </c>
      <c r="L16">
        <v>4.5999999999999996</v>
      </c>
    </row>
    <row r="17" spans="1:12" x14ac:dyDescent="0.25">
      <c r="A17" t="s">
        <v>7</v>
      </c>
      <c r="B17">
        <v>1</v>
      </c>
      <c r="C17">
        <v>3</v>
      </c>
      <c r="D17">
        <v>0.33333333333333331</v>
      </c>
      <c r="E17">
        <v>1.0980392156862746</v>
      </c>
      <c r="F17">
        <v>0.38260365358888393</v>
      </c>
      <c r="H17">
        <v>0.22493385271060931</v>
      </c>
      <c r="I17">
        <v>0.31810450514017585</v>
      </c>
      <c r="J17">
        <v>0.68226630799132992</v>
      </c>
      <c r="K17">
        <v>0.94694708489716239</v>
      </c>
      <c r="L17">
        <v>3.34</v>
      </c>
    </row>
    <row r="18" spans="1:12" x14ac:dyDescent="0.25">
      <c r="A18" t="s">
        <v>33</v>
      </c>
      <c r="B18">
        <v>2.8333333333333144</v>
      </c>
      <c r="C18">
        <v>3</v>
      </c>
      <c r="D18">
        <v>0.94444444444443809</v>
      </c>
      <c r="E18">
        <v>3.1111111111110903</v>
      </c>
      <c r="F18">
        <v>6.0484666662129337E-2</v>
      </c>
      <c r="H18">
        <v>0.31810450514017585</v>
      </c>
      <c r="I18">
        <v>0.44986770542121862</v>
      </c>
      <c r="J18">
        <v>0.964870265911558</v>
      </c>
      <c r="K18">
        <v>1.3391854103112337</v>
      </c>
      <c r="L18">
        <v>3.34</v>
      </c>
    </row>
    <row r="19" spans="1:12" x14ac:dyDescent="0.25">
      <c r="A19" t="s">
        <v>34</v>
      </c>
      <c r="B19">
        <v>4.25</v>
      </c>
      <c r="C19">
        <v>14</v>
      </c>
      <c r="D19">
        <v>0.30357142857142855</v>
      </c>
    </row>
    <row r="20" spans="1:12" x14ac:dyDescent="0.25">
      <c r="A20" t="s">
        <v>35</v>
      </c>
      <c r="B20">
        <v>39.333333333333343</v>
      </c>
      <c r="C20">
        <v>23</v>
      </c>
      <c r="D20">
        <v>1.7101449275362324</v>
      </c>
    </row>
    <row r="21" spans="1:12" ht="15.75" thickBot="1" x14ac:dyDescent="0.3">
      <c r="A21" s="10" t="s">
        <v>40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6" sqref="B6:C7"/>
    </sheetView>
  </sheetViews>
  <sheetFormatPr defaultRowHeight="15" x14ac:dyDescent="0.25"/>
  <sheetData>
    <row r="1" spans="1:3" x14ac:dyDescent="0.35">
      <c r="A1" t="s">
        <v>44</v>
      </c>
    </row>
    <row r="2" spans="1:3" x14ac:dyDescent="0.35">
      <c r="A2" t="s">
        <v>45</v>
      </c>
    </row>
    <row r="3" spans="1:3" x14ac:dyDescent="0.35">
      <c r="A3" t="s">
        <v>52</v>
      </c>
    </row>
    <row r="4" spans="1:3" x14ac:dyDescent="0.35">
      <c r="A4" t="s">
        <v>53</v>
      </c>
    </row>
    <row r="6" spans="1:3" x14ac:dyDescent="0.35">
      <c r="A6">
        <v>1</v>
      </c>
      <c r="B6">
        <v>3.9166666666666665</v>
      </c>
      <c r="C6" t="s">
        <v>48</v>
      </c>
    </row>
    <row r="7" spans="1:3" x14ac:dyDescent="0.35">
      <c r="A7">
        <v>2</v>
      </c>
      <c r="B7">
        <v>1.75</v>
      </c>
      <c r="C7" t="s">
        <v>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P29"/>
  <sheetViews>
    <sheetView workbookViewId="0">
      <selection activeCell="K22" sqref="K22"/>
    </sheetView>
  </sheetViews>
  <sheetFormatPr defaultRowHeight="15" x14ac:dyDescent="0.25"/>
  <cols>
    <col min="6" max="6" width="13" customWidth="1"/>
    <col min="7" max="7" width="18.85546875" customWidth="1"/>
  </cols>
  <sheetData>
    <row r="5" spans="4:16" x14ac:dyDescent="0.35">
      <c r="D5" s="1" t="s">
        <v>6</v>
      </c>
      <c r="E5" s="1" t="s">
        <v>7</v>
      </c>
      <c r="F5" s="1" t="s">
        <v>8</v>
      </c>
      <c r="G5" s="9" t="s">
        <v>54</v>
      </c>
    </row>
    <row r="6" spans="4:16" ht="15.75" x14ac:dyDescent="0.25">
      <c r="D6" t="s">
        <v>0</v>
      </c>
      <c r="E6" t="s">
        <v>1</v>
      </c>
      <c r="F6" s="2">
        <v>1</v>
      </c>
      <c r="G6">
        <v>2</v>
      </c>
      <c r="K6" s="17" t="s">
        <v>96</v>
      </c>
      <c r="L6" s="18"/>
      <c r="M6" s="19" t="s">
        <v>97</v>
      </c>
      <c r="N6" s="20"/>
      <c r="O6" s="17" t="s">
        <v>35</v>
      </c>
      <c r="P6" s="21" t="s">
        <v>98</v>
      </c>
    </row>
    <row r="7" spans="4:16" ht="15.75" x14ac:dyDescent="0.25">
      <c r="D7" t="s">
        <v>0</v>
      </c>
      <c r="E7" t="s">
        <v>1</v>
      </c>
      <c r="F7" s="3">
        <v>2</v>
      </c>
      <c r="G7">
        <v>1</v>
      </c>
      <c r="K7" s="22"/>
      <c r="L7" s="21">
        <v>1</v>
      </c>
      <c r="M7" s="21">
        <v>2</v>
      </c>
      <c r="N7" s="21">
        <v>3</v>
      </c>
      <c r="O7" s="22"/>
      <c r="P7" s="23"/>
    </row>
    <row r="8" spans="4:16" ht="15.75" x14ac:dyDescent="0.25">
      <c r="D8" t="s">
        <v>0</v>
      </c>
      <c r="E8" t="s">
        <v>1</v>
      </c>
      <c r="F8" s="6">
        <v>3</v>
      </c>
      <c r="G8">
        <v>3</v>
      </c>
      <c r="K8" s="24" t="s">
        <v>99</v>
      </c>
      <c r="L8" s="25">
        <v>2</v>
      </c>
      <c r="M8" s="25">
        <v>1</v>
      </c>
      <c r="N8" s="25">
        <v>3</v>
      </c>
      <c r="O8" s="25">
        <f>SUM(L8:N8)</f>
        <v>6</v>
      </c>
      <c r="P8" s="23">
        <f>AVERAGE(L8:N8)</f>
        <v>2</v>
      </c>
    </row>
    <row r="9" spans="4:16" ht="15.75" x14ac:dyDescent="0.25">
      <c r="D9" t="s">
        <v>0</v>
      </c>
      <c r="E9" t="s">
        <v>3</v>
      </c>
      <c r="F9" s="1">
        <v>1</v>
      </c>
      <c r="G9">
        <v>2</v>
      </c>
      <c r="K9" s="26" t="s">
        <v>101</v>
      </c>
      <c r="L9" s="27">
        <v>3</v>
      </c>
      <c r="M9" s="27">
        <v>3</v>
      </c>
      <c r="N9" s="27">
        <v>3</v>
      </c>
      <c r="O9" s="25">
        <f t="shared" ref="O9:O15" si="0">SUM(L9:N9)</f>
        <v>9</v>
      </c>
      <c r="P9" s="23">
        <f t="shared" ref="P9:P15" si="1">AVERAGE(L9:N9)</f>
        <v>3</v>
      </c>
    </row>
    <row r="10" spans="4:16" ht="15.75" x14ac:dyDescent="0.25">
      <c r="D10" t="s">
        <v>0</v>
      </c>
      <c r="E10" t="s">
        <v>3</v>
      </c>
      <c r="F10" s="1">
        <v>2</v>
      </c>
      <c r="G10">
        <v>1</v>
      </c>
      <c r="K10" s="21" t="s">
        <v>100</v>
      </c>
      <c r="L10" s="23">
        <v>2</v>
      </c>
      <c r="M10" s="23">
        <v>1</v>
      </c>
      <c r="N10" s="23">
        <v>2</v>
      </c>
      <c r="O10" s="25">
        <f t="shared" si="0"/>
        <v>5</v>
      </c>
      <c r="P10" s="23">
        <f t="shared" si="1"/>
        <v>1.6666666666666667</v>
      </c>
    </row>
    <row r="11" spans="4:16" ht="15.75" x14ac:dyDescent="0.25">
      <c r="D11" t="s">
        <v>0</v>
      </c>
      <c r="E11" t="s">
        <v>3</v>
      </c>
      <c r="F11" s="1">
        <v>3</v>
      </c>
      <c r="G11">
        <v>2</v>
      </c>
      <c r="K11" s="24" t="s">
        <v>102</v>
      </c>
      <c r="L11" s="25">
        <v>4</v>
      </c>
      <c r="M11" s="25">
        <v>3</v>
      </c>
      <c r="N11" s="25">
        <v>5</v>
      </c>
      <c r="O11" s="25">
        <f t="shared" si="0"/>
        <v>12</v>
      </c>
      <c r="P11" s="23">
        <f t="shared" si="1"/>
        <v>4</v>
      </c>
    </row>
    <row r="12" spans="4:16" ht="15.75" x14ac:dyDescent="0.25">
      <c r="D12" t="s">
        <v>0</v>
      </c>
      <c r="E12" t="s">
        <v>4</v>
      </c>
      <c r="F12" s="1">
        <v>1</v>
      </c>
      <c r="G12">
        <v>1</v>
      </c>
      <c r="K12" s="26" t="s">
        <v>103</v>
      </c>
      <c r="L12" s="27">
        <v>1</v>
      </c>
      <c r="M12" s="27">
        <v>2</v>
      </c>
      <c r="N12" s="27">
        <v>2</v>
      </c>
      <c r="O12" s="25">
        <f t="shared" si="0"/>
        <v>5</v>
      </c>
      <c r="P12" s="23">
        <f t="shared" si="1"/>
        <v>1.6666666666666667</v>
      </c>
    </row>
    <row r="13" spans="4:16" ht="15.75" x14ac:dyDescent="0.25">
      <c r="D13" t="s">
        <v>0</v>
      </c>
      <c r="E13" t="s">
        <v>4</v>
      </c>
      <c r="F13" s="1">
        <v>2</v>
      </c>
      <c r="G13">
        <v>2</v>
      </c>
      <c r="K13" s="21" t="s">
        <v>104</v>
      </c>
      <c r="L13" s="23">
        <v>4</v>
      </c>
      <c r="M13" s="23">
        <v>4</v>
      </c>
      <c r="N13" s="23">
        <v>5</v>
      </c>
      <c r="O13" s="25">
        <f t="shared" si="0"/>
        <v>13</v>
      </c>
      <c r="P13" s="23">
        <f t="shared" si="1"/>
        <v>4.333333333333333</v>
      </c>
    </row>
    <row r="14" spans="4:16" ht="15.75" x14ac:dyDescent="0.25">
      <c r="D14" t="s">
        <v>0</v>
      </c>
      <c r="E14" t="s">
        <v>4</v>
      </c>
      <c r="F14" s="1">
        <v>3</v>
      </c>
      <c r="G14">
        <v>2</v>
      </c>
      <c r="K14" s="24" t="s">
        <v>105</v>
      </c>
      <c r="L14" s="25">
        <v>2</v>
      </c>
      <c r="M14" s="25">
        <v>1</v>
      </c>
      <c r="N14" s="25">
        <v>2</v>
      </c>
      <c r="O14" s="25">
        <f t="shared" si="0"/>
        <v>5</v>
      </c>
      <c r="P14" s="23">
        <f t="shared" si="1"/>
        <v>1.6666666666666667</v>
      </c>
    </row>
    <row r="15" spans="4:16" ht="15.75" x14ac:dyDescent="0.25">
      <c r="D15" t="s">
        <v>0</v>
      </c>
      <c r="E15" t="s">
        <v>5</v>
      </c>
      <c r="F15" s="1">
        <v>1</v>
      </c>
      <c r="G15">
        <v>2</v>
      </c>
      <c r="K15" s="26" t="s">
        <v>106</v>
      </c>
      <c r="L15" s="27">
        <v>5</v>
      </c>
      <c r="M15" s="27">
        <v>4</v>
      </c>
      <c r="N15" s="27">
        <v>4</v>
      </c>
      <c r="O15" s="25">
        <f t="shared" si="0"/>
        <v>13</v>
      </c>
      <c r="P15" s="23">
        <f t="shared" si="1"/>
        <v>4.333333333333333</v>
      </c>
    </row>
    <row r="16" spans="4:16" ht="15.75" x14ac:dyDescent="0.25">
      <c r="D16" t="s">
        <v>0</v>
      </c>
      <c r="E16" t="s">
        <v>5</v>
      </c>
      <c r="F16" s="1">
        <v>2</v>
      </c>
      <c r="G16">
        <v>1</v>
      </c>
      <c r="K16" s="21" t="s">
        <v>35</v>
      </c>
      <c r="L16" s="23">
        <f>SUM(L8:L15)</f>
        <v>23</v>
      </c>
      <c r="M16" s="23">
        <f t="shared" ref="M16:N16" si="2">SUM(M8:M15)</f>
        <v>19</v>
      </c>
      <c r="N16" s="23">
        <f t="shared" si="2"/>
        <v>26</v>
      </c>
      <c r="O16" s="25">
        <f>SUM(L16:N16)</f>
        <v>68</v>
      </c>
      <c r="P16" s="23">
        <f>SUM(P8:P15)</f>
        <v>22.666666666666668</v>
      </c>
    </row>
    <row r="17" spans="4:7" x14ac:dyDescent="0.35">
      <c r="D17" t="s">
        <v>0</v>
      </c>
      <c r="E17" t="s">
        <v>5</v>
      </c>
      <c r="F17" s="1">
        <v>3</v>
      </c>
      <c r="G17">
        <v>2</v>
      </c>
    </row>
    <row r="18" spans="4:7" x14ac:dyDescent="0.35">
      <c r="D18" t="s">
        <v>2</v>
      </c>
      <c r="E18" t="s">
        <v>1</v>
      </c>
      <c r="F18" s="1">
        <v>1</v>
      </c>
      <c r="G18">
        <v>3</v>
      </c>
    </row>
    <row r="19" spans="4:7" x14ac:dyDescent="0.35">
      <c r="D19" t="s">
        <v>2</v>
      </c>
      <c r="E19" t="s">
        <v>1</v>
      </c>
      <c r="F19" s="1">
        <v>2</v>
      </c>
      <c r="G19">
        <v>3</v>
      </c>
    </row>
    <row r="20" spans="4:7" x14ac:dyDescent="0.35">
      <c r="D20" t="s">
        <v>2</v>
      </c>
      <c r="E20" t="s">
        <v>1</v>
      </c>
      <c r="F20" s="1">
        <v>3</v>
      </c>
      <c r="G20">
        <v>3</v>
      </c>
    </row>
    <row r="21" spans="4:7" x14ac:dyDescent="0.35">
      <c r="D21" t="s">
        <v>2</v>
      </c>
      <c r="E21" t="s">
        <v>3</v>
      </c>
      <c r="F21" s="1">
        <v>1</v>
      </c>
      <c r="G21">
        <v>4</v>
      </c>
    </row>
    <row r="22" spans="4:7" x14ac:dyDescent="0.35">
      <c r="D22" t="s">
        <v>2</v>
      </c>
      <c r="E22" t="s">
        <v>3</v>
      </c>
      <c r="F22" s="1">
        <v>2</v>
      </c>
      <c r="G22">
        <v>3</v>
      </c>
    </row>
    <row r="23" spans="4:7" x14ac:dyDescent="0.35">
      <c r="D23" t="s">
        <v>2</v>
      </c>
      <c r="E23" t="s">
        <v>3</v>
      </c>
      <c r="F23" s="1">
        <v>3</v>
      </c>
      <c r="G23">
        <v>5</v>
      </c>
    </row>
    <row r="24" spans="4:7" x14ac:dyDescent="0.25">
      <c r="D24" t="s">
        <v>2</v>
      </c>
      <c r="E24" t="s">
        <v>4</v>
      </c>
      <c r="F24" s="1">
        <v>1</v>
      </c>
      <c r="G24">
        <v>4</v>
      </c>
    </row>
    <row r="25" spans="4:7" x14ac:dyDescent="0.25">
      <c r="D25" t="s">
        <v>2</v>
      </c>
      <c r="E25" t="s">
        <v>4</v>
      </c>
      <c r="F25" s="1">
        <v>2</v>
      </c>
      <c r="G25">
        <v>4</v>
      </c>
    </row>
    <row r="26" spans="4:7" x14ac:dyDescent="0.25">
      <c r="D26" t="s">
        <v>2</v>
      </c>
      <c r="E26" t="s">
        <v>4</v>
      </c>
      <c r="F26" s="1">
        <v>3</v>
      </c>
      <c r="G26">
        <v>5</v>
      </c>
    </row>
    <row r="27" spans="4:7" x14ac:dyDescent="0.25">
      <c r="D27" t="s">
        <v>2</v>
      </c>
      <c r="E27" t="s">
        <v>5</v>
      </c>
      <c r="F27" s="1">
        <v>1</v>
      </c>
      <c r="G27">
        <v>5</v>
      </c>
    </row>
    <row r="28" spans="4:7" x14ac:dyDescent="0.25">
      <c r="D28" t="s">
        <v>2</v>
      </c>
      <c r="E28" t="s">
        <v>5</v>
      </c>
      <c r="F28" s="1">
        <v>2</v>
      </c>
      <c r="G28">
        <v>4</v>
      </c>
    </row>
    <row r="29" spans="4:7" x14ac:dyDescent="0.25">
      <c r="D29" t="s">
        <v>2</v>
      </c>
      <c r="E29" t="s">
        <v>5</v>
      </c>
      <c r="F29" s="1">
        <v>3</v>
      </c>
      <c r="G29">
        <v>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sqref="A1:C9"/>
    </sheetView>
  </sheetViews>
  <sheetFormatPr defaultRowHeight="15" x14ac:dyDescent="0.25"/>
  <sheetData>
    <row r="1" spans="1:3" x14ac:dyDescent="0.25">
      <c r="A1" t="s">
        <v>44</v>
      </c>
    </row>
    <row r="2" spans="1:3" x14ac:dyDescent="0.25">
      <c r="A2" t="s">
        <v>108</v>
      </c>
    </row>
    <row r="3" spans="1:3" x14ac:dyDescent="0.25">
      <c r="A3" t="s">
        <v>118</v>
      </c>
    </row>
    <row r="4" spans="1:3" x14ac:dyDescent="0.25">
      <c r="A4" t="s">
        <v>115</v>
      </c>
    </row>
    <row r="6" spans="1:3" x14ac:dyDescent="0.25">
      <c r="A6">
        <v>2</v>
      </c>
      <c r="B6">
        <v>3</v>
      </c>
      <c r="C6" t="s">
        <v>48</v>
      </c>
    </row>
    <row r="7" spans="1:3" x14ac:dyDescent="0.25">
      <c r="A7">
        <v>3</v>
      </c>
      <c r="B7">
        <v>3</v>
      </c>
      <c r="C7" t="s">
        <v>48</v>
      </c>
    </row>
    <row r="8" spans="1:3" x14ac:dyDescent="0.25">
      <c r="A8">
        <v>1</v>
      </c>
      <c r="B8">
        <v>2.8333333333333335</v>
      </c>
      <c r="C8" t="s">
        <v>48</v>
      </c>
    </row>
    <row r="9" spans="1:3" x14ac:dyDescent="0.25">
      <c r="A9">
        <v>4</v>
      </c>
      <c r="B9">
        <v>2.5</v>
      </c>
      <c r="C9" t="s">
        <v>48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F8" sqref="F8"/>
    </sheetView>
  </sheetViews>
  <sheetFormatPr defaultRowHeight="15" x14ac:dyDescent="0.25"/>
  <cols>
    <col min="1" max="1" width="25.7109375" bestFit="1" customWidth="1"/>
    <col min="2" max="6" width="11.85546875" bestFit="1" customWidth="1"/>
  </cols>
  <sheetData>
    <row r="1" spans="1:12" ht="14.45" x14ac:dyDescent="0.35">
      <c r="A1" t="s">
        <v>18</v>
      </c>
    </row>
    <row r="2" spans="1:12" ht="14.45" x14ac:dyDescent="0.35">
      <c r="A2" t="s">
        <v>55</v>
      </c>
    </row>
    <row r="5" spans="1:12" ht="14.45" x14ac:dyDescent="0.35">
      <c r="A5" t="s">
        <v>56</v>
      </c>
      <c r="B5" t="s">
        <v>7</v>
      </c>
    </row>
    <row r="6" spans="1:12" ht="14.45" x14ac:dyDescent="0.35">
      <c r="A6" t="s">
        <v>6</v>
      </c>
      <c r="B6" t="s">
        <v>3</v>
      </c>
      <c r="C6" t="s">
        <v>4</v>
      </c>
      <c r="D6" t="s">
        <v>5</v>
      </c>
      <c r="E6" t="s">
        <v>1</v>
      </c>
      <c r="F6" t="s">
        <v>20</v>
      </c>
    </row>
    <row r="7" spans="1:12" ht="14.45" x14ac:dyDescent="0.35">
      <c r="A7" t="s">
        <v>2</v>
      </c>
      <c r="B7">
        <v>4</v>
      </c>
      <c r="C7">
        <v>4.333333333333333</v>
      </c>
      <c r="D7">
        <v>4.333333333333333</v>
      </c>
      <c r="E7">
        <v>3</v>
      </c>
      <c r="F7">
        <v>3.9166666666666665</v>
      </c>
      <c r="H7" s="12">
        <v>3.9166666666666665</v>
      </c>
      <c r="I7" s="12" t="s">
        <v>48</v>
      </c>
    </row>
    <row r="8" spans="1:12" ht="14.45" x14ac:dyDescent="0.35">
      <c r="A8" t="s">
        <v>0</v>
      </c>
      <c r="B8">
        <v>1.6666666666666667</v>
      </c>
      <c r="C8">
        <v>1.6666666666666667</v>
      </c>
      <c r="D8">
        <v>1.6666666666666667</v>
      </c>
      <c r="E8">
        <v>2</v>
      </c>
      <c r="F8">
        <v>1.75</v>
      </c>
      <c r="H8" s="12">
        <v>1.75</v>
      </c>
      <c r="I8" s="12" t="s">
        <v>49</v>
      </c>
    </row>
    <row r="9" spans="1:12" ht="14.45" x14ac:dyDescent="0.35">
      <c r="A9" t="s">
        <v>20</v>
      </c>
      <c r="B9">
        <v>2.8333333333333335</v>
      </c>
      <c r="C9">
        <v>3</v>
      </c>
      <c r="D9">
        <v>3</v>
      </c>
      <c r="E9">
        <v>2.5</v>
      </c>
      <c r="F9">
        <v>2.8333333333333335</v>
      </c>
    </row>
    <row r="12" spans="1:12" ht="14.45" x14ac:dyDescent="0.35">
      <c r="A12" t="s">
        <v>22</v>
      </c>
    </row>
    <row r="13" spans="1:12" ht="15.75" thickBot="1" x14ac:dyDescent="0.3"/>
    <row r="14" spans="1:12" x14ac:dyDescent="0.25">
      <c r="A14" s="16" t="s">
        <v>23</v>
      </c>
      <c r="B14" s="16" t="s">
        <v>116</v>
      </c>
      <c r="C14" s="16" t="s">
        <v>24</v>
      </c>
      <c r="D14" s="16" t="s">
        <v>117</v>
      </c>
      <c r="E14" s="16" t="s">
        <v>25</v>
      </c>
      <c r="F14" s="16" t="s">
        <v>26</v>
      </c>
      <c r="G14" s="16" t="s">
        <v>27</v>
      </c>
      <c r="H14" s="16" t="s">
        <v>28</v>
      </c>
      <c r="I14" s="16" t="s">
        <v>29</v>
      </c>
      <c r="J14" s="16" t="s">
        <v>30</v>
      </c>
      <c r="K14" s="16" t="s">
        <v>31</v>
      </c>
      <c r="L14" s="28" t="s">
        <v>134</v>
      </c>
    </row>
    <row r="15" spans="1:12" x14ac:dyDescent="0.25">
      <c r="A15" s="14" t="s">
        <v>8</v>
      </c>
      <c r="B15" s="14">
        <v>3.0833333333333428</v>
      </c>
      <c r="C15" s="14">
        <v>2</v>
      </c>
      <c r="D15" s="14">
        <v>1.5416666666666714</v>
      </c>
      <c r="E15" s="14">
        <v>5.0784313725490353</v>
      </c>
      <c r="F15" s="14">
        <v>2.1958998428638358E-2</v>
      </c>
      <c r="G15" s="14" t="s">
        <v>32</v>
      </c>
      <c r="H15" s="14"/>
      <c r="I15" s="14"/>
      <c r="J15" s="14"/>
      <c r="K15" s="14"/>
      <c r="L15">
        <v>3.73</v>
      </c>
    </row>
    <row r="16" spans="1:12" x14ac:dyDescent="0.25">
      <c r="A16" s="14" t="s">
        <v>6</v>
      </c>
      <c r="B16" s="14">
        <v>28.166666666666686</v>
      </c>
      <c r="C16" s="14">
        <v>1</v>
      </c>
      <c r="D16" s="14">
        <v>28.166666666666686</v>
      </c>
      <c r="E16" s="14">
        <v>92.784313725490264</v>
      </c>
      <c r="F16" s="14">
        <v>1.4824259141860436E-7</v>
      </c>
      <c r="G16" s="14" t="s">
        <v>32</v>
      </c>
      <c r="H16" s="14">
        <v>0.15905225257008793</v>
      </c>
      <c r="I16" s="14">
        <v>0.22493385271060931</v>
      </c>
      <c r="J16" s="14">
        <v>0.482435132955779</v>
      </c>
      <c r="K16" s="14">
        <v>0.66959270515561686</v>
      </c>
      <c r="L16">
        <v>4.5999999999999996</v>
      </c>
    </row>
    <row r="17" spans="1:12" x14ac:dyDescent="0.25">
      <c r="A17" s="14" t="s">
        <v>7</v>
      </c>
      <c r="B17" s="14">
        <v>1</v>
      </c>
      <c r="C17" s="14">
        <v>3</v>
      </c>
      <c r="D17" s="14">
        <v>0.33333333333333331</v>
      </c>
      <c r="E17" s="14">
        <v>1.0980392156862746</v>
      </c>
      <c r="F17" s="14">
        <v>0.38260365358888393</v>
      </c>
      <c r="G17" s="14"/>
      <c r="H17" s="14">
        <v>0.22493385271060931</v>
      </c>
      <c r="I17" s="14">
        <v>0.31810450514017585</v>
      </c>
      <c r="J17" s="14">
        <v>0.68226630799132992</v>
      </c>
      <c r="K17" s="14">
        <v>0.94694708489716239</v>
      </c>
      <c r="L17">
        <v>3.34</v>
      </c>
    </row>
    <row r="18" spans="1:12" x14ac:dyDescent="0.25">
      <c r="A18" s="14" t="s">
        <v>33</v>
      </c>
      <c r="B18" s="14">
        <v>2.8333333333333144</v>
      </c>
      <c r="C18" s="14">
        <v>3</v>
      </c>
      <c r="D18" s="14">
        <v>0.94444444444443809</v>
      </c>
      <c r="E18" s="14">
        <v>3.1111111111110903</v>
      </c>
      <c r="F18" s="14">
        <v>6.0484666662129337E-2</v>
      </c>
      <c r="G18" s="14"/>
      <c r="H18" s="14">
        <v>0.31810450514017585</v>
      </c>
      <c r="I18" s="14">
        <v>0.44986770542121862</v>
      </c>
      <c r="J18" s="14">
        <v>0.964870265911558</v>
      </c>
      <c r="K18" s="14">
        <v>1.3391854103112337</v>
      </c>
      <c r="L18">
        <v>3.34</v>
      </c>
    </row>
    <row r="19" spans="1:12" x14ac:dyDescent="0.25">
      <c r="A19" s="14" t="s">
        <v>34</v>
      </c>
      <c r="B19" s="14">
        <v>4.25</v>
      </c>
      <c r="C19" s="14">
        <v>14</v>
      </c>
      <c r="D19" s="14">
        <v>0.30357142857142855</v>
      </c>
      <c r="E19" s="14"/>
      <c r="F19" s="14"/>
      <c r="G19" s="14"/>
      <c r="H19" s="14"/>
      <c r="I19" s="14"/>
      <c r="J19" s="14"/>
      <c r="K19" s="14"/>
    </row>
    <row r="20" spans="1:12" x14ac:dyDescent="0.25">
      <c r="A20" s="14" t="s">
        <v>35</v>
      </c>
      <c r="B20" s="14">
        <v>39.333333333333343</v>
      </c>
      <c r="C20" s="14">
        <v>23</v>
      </c>
      <c r="D20" s="14">
        <v>1.7101449275362324</v>
      </c>
      <c r="E20" s="14"/>
      <c r="F20" s="14"/>
      <c r="G20" s="14"/>
      <c r="H20" s="14"/>
      <c r="I20" s="14"/>
      <c r="J20" s="14"/>
      <c r="K20" s="14"/>
    </row>
    <row r="21" spans="1:12" ht="15.75" thickBot="1" x14ac:dyDescent="0.3">
      <c r="A21" s="15" t="s">
        <v>40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0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6" sqref="B6:C7"/>
    </sheetView>
  </sheetViews>
  <sheetFormatPr defaultRowHeight="15" x14ac:dyDescent="0.25"/>
  <sheetData>
    <row r="1" spans="1:3" x14ac:dyDescent="0.35">
      <c r="A1" t="s">
        <v>44</v>
      </c>
    </row>
    <row r="2" spans="1:3" x14ac:dyDescent="0.35">
      <c r="A2" t="s">
        <v>45</v>
      </c>
    </row>
    <row r="3" spans="1:3" x14ac:dyDescent="0.35">
      <c r="A3" t="s">
        <v>52</v>
      </c>
    </row>
    <row r="4" spans="1:3" x14ac:dyDescent="0.35">
      <c r="A4" t="s">
        <v>53</v>
      </c>
    </row>
    <row r="6" spans="1:3" x14ac:dyDescent="0.35">
      <c r="A6">
        <v>1</v>
      </c>
      <c r="B6">
        <v>3.9166666666666665</v>
      </c>
      <c r="C6" t="s">
        <v>48</v>
      </c>
    </row>
    <row r="7" spans="1:3" x14ac:dyDescent="0.35">
      <c r="A7">
        <v>2</v>
      </c>
      <c r="B7">
        <v>1.75</v>
      </c>
      <c r="C7" t="s">
        <v>49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O29"/>
  <sheetViews>
    <sheetView workbookViewId="0">
      <selection activeCell="J5" sqref="J5:O15"/>
    </sheetView>
  </sheetViews>
  <sheetFormatPr defaultRowHeight="15" x14ac:dyDescent="0.25"/>
  <cols>
    <col min="6" max="6" width="12.28515625" customWidth="1"/>
    <col min="7" max="7" width="19" customWidth="1"/>
  </cols>
  <sheetData>
    <row r="5" spans="4:15" ht="15.75" x14ac:dyDescent="0.25">
      <c r="D5" s="1" t="s">
        <v>6</v>
      </c>
      <c r="E5" s="1" t="s">
        <v>7</v>
      </c>
      <c r="F5" s="1" t="s">
        <v>8</v>
      </c>
      <c r="G5" s="9" t="s">
        <v>57</v>
      </c>
      <c r="J5" s="17" t="s">
        <v>96</v>
      </c>
      <c r="K5" s="18"/>
      <c r="L5" s="19" t="s">
        <v>97</v>
      </c>
      <c r="M5" s="20"/>
      <c r="N5" s="17" t="s">
        <v>35</v>
      </c>
      <c r="O5" s="21" t="s">
        <v>98</v>
      </c>
    </row>
    <row r="6" spans="4:15" ht="15.75" x14ac:dyDescent="0.25">
      <c r="D6" t="s">
        <v>0</v>
      </c>
      <c r="E6" t="s">
        <v>1</v>
      </c>
      <c r="F6" s="2">
        <v>1</v>
      </c>
      <c r="G6">
        <v>8.6</v>
      </c>
      <c r="J6" s="22"/>
      <c r="K6" s="21">
        <v>1</v>
      </c>
      <c r="L6" s="21">
        <v>2</v>
      </c>
      <c r="M6" s="21">
        <v>3</v>
      </c>
      <c r="N6" s="22"/>
      <c r="O6" s="23"/>
    </row>
    <row r="7" spans="4:15" ht="15.75" x14ac:dyDescent="0.25">
      <c r="D7" t="s">
        <v>0</v>
      </c>
      <c r="E7" t="s">
        <v>1</v>
      </c>
      <c r="F7" s="3">
        <v>2</v>
      </c>
      <c r="G7">
        <v>11.4</v>
      </c>
      <c r="J7" s="24" t="s">
        <v>99</v>
      </c>
      <c r="K7" s="25">
        <v>8.6</v>
      </c>
      <c r="L7" s="25">
        <v>11.4</v>
      </c>
      <c r="M7" s="25">
        <v>9.6999999999999993</v>
      </c>
      <c r="N7" s="25">
        <f>SUM(K7:M7)</f>
        <v>29.7</v>
      </c>
      <c r="O7" s="23">
        <f>AVERAGE(K7:M7)</f>
        <v>9.9</v>
      </c>
    </row>
    <row r="8" spans="4:15" ht="15.75" x14ac:dyDescent="0.25">
      <c r="D8" t="s">
        <v>0</v>
      </c>
      <c r="E8" t="s">
        <v>1</v>
      </c>
      <c r="F8" s="6">
        <v>3</v>
      </c>
      <c r="G8">
        <v>9.6999999999999993</v>
      </c>
      <c r="J8" s="26" t="s">
        <v>101</v>
      </c>
      <c r="K8" s="27">
        <v>14.2</v>
      </c>
      <c r="L8" s="27">
        <v>14.5</v>
      </c>
      <c r="M8" s="27">
        <v>14.7</v>
      </c>
      <c r="N8" s="25">
        <f t="shared" ref="N8:N14" si="0">SUM(K8:M8)</f>
        <v>43.4</v>
      </c>
      <c r="O8" s="23">
        <f t="shared" ref="O8:O14" si="1">AVERAGE(K8:M8)</f>
        <v>14.466666666666667</v>
      </c>
    </row>
    <row r="9" spans="4:15" ht="15.75" x14ac:dyDescent="0.25">
      <c r="D9" t="s">
        <v>0</v>
      </c>
      <c r="E9" t="s">
        <v>3</v>
      </c>
      <c r="F9" s="1">
        <v>1</v>
      </c>
      <c r="G9">
        <v>10.5</v>
      </c>
      <c r="J9" s="21" t="s">
        <v>100</v>
      </c>
      <c r="K9" s="23">
        <v>10.5</v>
      </c>
      <c r="L9" s="23">
        <v>9.9</v>
      </c>
      <c r="M9" s="23">
        <v>12.2</v>
      </c>
      <c r="N9" s="25">
        <f t="shared" si="0"/>
        <v>32.599999999999994</v>
      </c>
      <c r="O9" s="23">
        <f t="shared" si="1"/>
        <v>10.866666666666665</v>
      </c>
    </row>
    <row r="10" spans="4:15" ht="15.75" x14ac:dyDescent="0.25">
      <c r="D10" t="s">
        <v>0</v>
      </c>
      <c r="E10" t="s">
        <v>3</v>
      </c>
      <c r="F10" s="1">
        <v>2</v>
      </c>
      <c r="G10">
        <v>9.9</v>
      </c>
      <c r="J10" s="24" t="s">
        <v>102</v>
      </c>
      <c r="K10" s="25">
        <v>14.7</v>
      </c>
      <c r="L10" s="25">
        <v>15.6</v>
      </c>
      <c r="M10" s="25">
        <v>15.6</v>
      </c>
      <c r="N10" s="25">
        <f t="shared" si="0"/>
        <v>45.9</v>
      </c>
      <c r="O10" s="23">
        <f t="shared" si="1"/>
        <v>15.299999999999999</v>
      </c>
    </row>
    <row r="11" spans="4:15" ht="15.75" x14ac:dyDescent="0.25">
      <c r="D11" t="s">
        <v>0</v>
      </c>
      <c r="E11" t="s">
        <v>3</v>
      </c>
      <c r="F11" s="1">
        <v>3</v>
      </c>
      <c r="G11">
        <v>12.2</v>
      </c>
      <c r="J11" s="26" t="s">
        <v>103</v>
      </c>
      <c r="K11" s="27">
        <v>12.5</v>
      </c>
      <c r="L11" s="27">
        <v>13.4</v>
      </c>
      <c r="M11" s="27">
        <v>13.4</v>
      </c>
      <c r="N11" s="25">
        <f t="shared" si="0"/>
        <v>39.299999999999997</v>
      </c>
      <c r="O11" s="23">
        <f t="shared" si="1"/>
        <v>13.1</v>
      </c>
    </row>
    <row r="12" spans="4:15" ht="15.75" x14ac:dyDescent="0.25">
      <c r="D12" t="s">
        <v>0</v>
      </c>
      <c r="E12" t="s">
        <v>4</v>
      </c>
      <c r="F12" s="1">
        <v>1</v>
      </c>
      <c r="G12">
        <v>12.5</v>
      </c>
      <c r="J12" s="21" t="s">
        <v>104</v>
      </c>
      <c r="K12" s="23">
        <v>16.2</v>
      </c>
      <c r="L12" s="23">
        <v>16.899999999999999</v>
      </c>
      <c r="M12" s="23">
        <v>17.5</v>
      </c>
      <c r="N12" s="25">
        <f t="shared" si="0"/>
        <v>50.599999999999994</v>
      </c>
      <c r="O12" s="23">
        <f t="shared" si="1"/>
        <v>16.866666666666664</v>
      </c>
    </row>
    <row r="13" spans="4:15" ht="15.75" x14ac:dyDescent="0.25">
      <c r="D13" t="s">
        <v>0</v>
      </c>
      <c r="E13" t="s">
        <v>4</v>
      </c>
      <c r="F13" s="1">
        <v>2</v>
      </c>
      <c r="G13">
        <v>13.4</v>
      </c>
      <c r="J13" s="24" t="s">
        <v>105</v>
      </c>
      <c r="K13" s="25">
        <v>13.7</v>
      </c>
      <c r="L13" s="25">
        <v>14.2</v>
      </c>
      <c r="M13" s="25">
        <v>13.7</v>
      </c>
      <c r="N13" s="25">
        <f t="shared" si="0"/>
        <v>41.599999999999994</v>
      </c>
      <c r="O13" s="23">
        <f t="shared" si="1"/>
        <v>13.866666666666665</v>
      </c>
    </row>
    <row r="14" spans="4:15" ht="15.75" x14ac:dyDescent="0.25">
      <c r="D14" t="s">
        <v>0</v>
      </c>
      <c r="E14" t="s">
        <v>4</v>
      </c>
      <c r="F14" s="1">
        <v>3</v>
      </c>
      <c r="G14">
        <v>13.4</v>
      </c>
      <c r="J14" s="26" t="s">
        <v>106</v>
      </c>
      <c r="K14" s="27">
        <v>17.5</v>
      </c>
      <c r="L14" s="27">
        <v>17.7</v>
      </c>
      <c r="M14" s="27">
        <v>17.7</v>
      </c>
      <c r="N14" s="25">
        <f t="shared" si="0"/>
        <v>52.900000000000006</v>
      </c>
      <c r="O14" s="23">
        <f t="shared" si="1"/>
        <v>17.633333333333336</v>
      </c>
    </row>
    <row r="15" spans="4:15" ht="15.75" x14ac:dyDescent="0.25">
      <c r="D15" t="s">
        <v>0</v>
      </c>
      <c r="E15" t="s">
        <v>5</v>
      </c>
      <c r="F15" s="1">
        <v>1</v>
      </c>
      <c r="G15">
        <v>13.7</v>
      </c>
      <c r="J15" s="21" t="s">
        <v>35</v>
      </c>
      <c r="K15" s="23">
        <f>SUM(K7:K14)</f>
        <v>107.9</v>
      </c>
      <c r="L15" s="23">
        <f t="shared" ref="L15:M15" si="2">SUM(L7:L14)</f>
        <v>113.6</v>
      </c>
      <c r="M15" s="23">
        <f t="shared" si="2"/>
        <v>114.5</v>
      </c>
      <c r="N15" s="25">
        <f>SUM(K15:M15)</f>
        <v>336</v>
      </c>
      <c r="O15" s="23">
        <f>SUM(O7:O14)</f>
        <v>112</v>
      </c>
    </row>
    <row r="16" spans="4:15" x14ac:dyDescent="0.35">
      <c r="D16" t="s">
        <v>0</v>
      </c>
      <c r="E16" t="s">
        <v>5</v>
      </c>
      <c r="F16" s="1">
        <v>2</v>
      </c>
      <c r="G16">
        <v>14.2</v>
      </c>
    </row>
    <row r="17" spans="4:7" x14ac:dyDescent="0.35">
      <c r="D17" t="s">
        <v>0</v>
      </c>
      <c r="E17" t="s">
        <v>5</v>
      </c>
      <c r="F17" s="1">
        <v>3</v>
      </c>
      <c r="G17">
        <v>13.7</v>
      </c>
    </row>
    <row r="18" spans="4:7" x14ac:dyDescent="0.35">
      <c r="D18" t="s">
        <v>2</v>
      </c>
      <c r="E18" t="s">
        <v>1</v>
      </c>
      <c r="F18" s="1">
        <v>1</v>
      </c>
      <c r="G18">
        <v>14.2</v>
      </c>
    </row>
    <row r="19" spans="4:7" x14ac:dyDescent="0.35">
      <c r="D19" t="s">
        <v>2</v>
      </c>
      <c r="E19" t="s">
        <v>1</v>
      </c>
      <c r="F19" s="1">
        <v>2</v>
      </c>
      <c r="G19">
        <v>14.5</v>
      </c>
    </row>
    <row r="20" spans="4:7" x14ac:dyDescent="0.35">
      <c r="D20" t="s">
        <v>2</v>
      </c>
      <c r="E20" t="s">
        <v>1</v>
      </c>
      <c r="F20" s="1">
        <v>3</v>
      </c>
      <c r="G20">
        <v>14.7</v>
      </c>
    </row>
    <row r="21" spans="4:7" x14ac:dyDescent="0.35">
      <c r="D21" t="s">
        <v>2</v>
      </c>
      <c r="E21" t="s">
        <v>3</v>
      </c>
      <c r="F21" s="1">
        <v>1</v>
      </c>
      <c r="G21">
        <v>14.7</v>
      </c>
    </row>
    <row r="22" spans="4:7" x14ac:dyDescent="0.35">
      <c r="D22" t="s">
        <v>2</v>
      </c>
      <c r="E22" t="s">
        <v>3</v>
      </c>
      <c r="F22" s="1">
        <v>2</v>
      </c>
      <c r="G22">
        <v>15.6</v>
      </c>
    </row>
    <row r="23" spans="4:7" x14ac:dyDescent="0.35">
      <c r="D23" t="s">
        <v>2</v>
      </c>
      <c r="E23" t="s">
        <v>3</v>
      </c>
      <c r="F23" s="1">
        <v>3</v>
      </c>
      <c r="G23">
        <v>15.6</v>
      </c>
    </row>
    <row r="24" spans="4:7" x14ac:dyDescent="0.25">
      <c r="D24" t="s">
        <v>2</v>
      </c>
      <c r="E24" t="s">
        <v>4</v>
      </c>
      <c r="F24" s="1">
        <v>1</v>
      </c>
      <c r="G24">
        <v>16.2</v>
      </c>
    </row>
    <row r="25" spans="4:7" x14ac:dyDescent="0.25">
      <c r="D25" t="s">
        <v>2</v>
      </c>
      <c r="E25" t="s">
        <v>4</v>
      </c>
      <c r="F25" s="1">
        <v>2</v>
      </c>
      <c r="G25">
        <v>16.899999999999999</v>
      </c>
    </row>
    <row r="26" spans="4:7" x14ac:dyDescent="0.25">
      <c r="D26" t="s">
        <v>2</v>
      </c>
      <c r="E26" t="s">
        <v>4</v>
      </c>
      <c r="F26" s="1">
        <v>3</v>
      </c>
      <c r="G26">
        <v>17.5</v>
      </c>
    </row>
    <row r="27" spans="4:7" x14ac:dyDescent="0.25">
      <c r="D27" t="s">
        <v>2</v>
      </c>
      <c r="E27" t="s">
        <v>5</v>
      </c>
      <c r="F27" s="1">
        <v>1</v>
      </c>
      <c r="G27">
        <v>17.5</v>
      </c>
    </row>
    <row r="28" spans="4:7" x14ac:dyDescent="0.25">
      <c r="D28" t="s">
        <v>2</v>
      </c>
      <c r="E28" t="s">
        <v>5</v>
      </c>
      <c r="F28" s="1">
        <v>2</v>
      </c>
      <c r="G28">
        <v>17.7</v>
      </c>
    </row>
    <row r="29" spans="4:7" x14ac:dyDescent="0.25">
      <c r="D29" t="s">
        <v>2</v>
      </c>
      <c r="E29" t="s">
        <v>5</v>
      </c>
      <c r="F29" s="1">
        <v>3</v>
      </c>
      <c r="G29">
        <v>17.7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sqref="A1:C9"/>
    </sheetView>
  </sheetViews>
  <sheetFormatPr defaultRowHeight="15" x14ac:dyDescent="0.25"/>
  <sheetData>
    <row r="1" spans="1:3" x14ac:dyDescent="0.25">
      <c r="A1" t="s">
        <v>44</v>
      </c>
    </row>
    <row r="2" spans="1:3" x14ac:dyDescent="0.25">
      <c r="A2" t="s">
        <v>108</v>
      </c>
    </row>
    <row r="3" spans="1:3" x14ac:dyDescent="0.25">
      <c r="A3" t="s">
        <v>119</v>
      </c>
    </row>
    <row r="4" spans="1:3" x14ac:dyDescent="0.25">
      <c r="A4" t="s">
        <v>120</v>
      </c>
    </row>
    <row r="6" spans="1:3" x14ac:dyDescent="0.25">
      <c r="A6">
        <v>3</v>
      </c>
      <c r="B6">
        <v>15.750000000000002</v>
      </c>
      <c r="C6" t="s">
        <v>48</v>
      </c>
    </row>
    <row r="7" spans="1:3" x14ac:dyDescent="0.25">
      <c r="A7">
        <v>2</v>
      </c>
      <c r="B7">
        <v>14.983333333333334</v>
      </c>
      <c r="C7" t="s">
        <v>48</v>
      </c>
    </row>
    <row r="8" spans="1:3" x14ac:dyDescent="0.25">
      <c r="A8">
        <v>1</v>
      </c>
      <c r="B8">
        <v>13.083333333333334</v>
      </c>
      <c r="C8" t="s">
        <v>49</v>
      </c>
    </row>
    <row r="9" spans="1:3" x14ac:dyDescent="0.25">
      <c r="A9">
        <v>4</v>
      </c>
      <c r="B9">
        <v>12.183333333333332</v>
      </c>
      <c r="C9" t="s">
        <v>113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7"/>
  <sheetViews>
    <sheetView tabSelected="1" topLeftCell="A2" workbookViewId="0">
      <selection activeCell="L3" sqref="L3:P13"/>
    </sheetView>
  </sheetViews>
  <sheetFormatPr defaultRowHeight="15" x14ac:dyDescent="0.25"/>
  <cols>
    <col min="6" max="6" width="15.7109375" customWidth="1"/>
  </cols>
  <sheetData>
    <row r="3" spans="2:17" ht="15.75" x14ac:dyDescent="0.25">
      <c r="C3" s="1" t="s">
        <v>6</v>
      </c>
      <c r="D3" s="1" t="s">
        <v>7</v>
      </c>
      <c r="E3" s="1" t="s">
        <v>8</v>
      </c>
      <c r="F3" s="7" t="s">
        <v>9</v>
      </c>
      <c r="L3" s="17" t="s">
        <v>96</v>
      </c>
      <c r="M3" s="18"/>
      <c r="N3" s="19" t="s">
        <v>97</v>
      </c>
      <c r="O3" s="20"/>
      <c r="P3" s="17" t="s">
        <v>35</v>
      </c>
      <c r="Q3" s="21" t="s">
        <v>98</v>
      </c>
    </row>
    <row r="4" spans="2:17" ht="15.75" x14ac:dyDescent="0.25">
      <c r="B4" s="4">
        <v>1</v>
      </c>
      <c r="C4" t="s">
        <v>0</v>
      </c>
      <c r="D4" t="s">
        <v>1</v>
      </c>
      <c r="E4" s="2">
        <v>1</v>
      </c>
      <c r="F4" s="1">
        <v>5.3</v>
      </c>
      <c r="L4" s="22"/>
      <c r="M4" s="21">
        <v>1</v>
      </c>
      <c r="N4" s="21">
        <v>2</v>
      </c>
      <c r="O4" s="21">
        <v>3</v>
      </c>
      <c r="P4" s="22"/>
      <c r="Q4" s="23"/>
    </row>
    <row r="5" spans="2:17" ht="15.75" x14ac:dyDescent="0.25">
      <c r="B5" s="5">
        <v>4</v>
      </c>
      <c r="C5" t="s">
        <v>0</v>
      </c>
      <c r="D5" t="s">
        <v>1</v>
      </c>
      <c r="E5" s="3">
        <v>2</v>
      </c>
      <c r="F5" s="1">
        <v>4.2</v>
      </c>
      <c r="L5" s="24" t="s">
        <v>99</v>
      </c>
      <c r="M5" s="25">
        <v>5.3</v>
      </c>
      <c r="N5" s="25">
        <v>4.2</v>
      </c>
      <c r="O5" s="25">
        <v>4.3</v>
      </c>
      <c r="P5" s="25">
        <f>SUM(M5:O5)</f>
        <v>13.8</v>
      </c>
      <c r="Q5" s="23">
        <f>AVERAGE(M5:O5)</f>
        <v>4.6000000000000005</v>
      </c>
    </row>
    <row r="6" spans="2:17" ht="15.75" x14ac:dyDescent="0.25">
      <c r="B6">
        <v>8</v>
      </c>
      <c r="C6" t="s">
        <v>0</v>
      </c>
      <c r="D6" t="s">
        <v>1</v>
      </c>
      <c r="E6" s="6">
        <v>3</v>
      </c>
      <c r="F6" s="1">
        <v>4.3</v>
      </c>
      <c r="L6" s="26" t="s">
        <v>101</v>
      </c>
      <c r="M6" s="27">
        <v>8.1999999999999993</v>
      </c>
      <c r="N6" s="27">
        <v>6.5</v>
      </c>
      <c r="O6" s="27">
        <v>8.1</v>
      </c>
      <c r="P6" s="25">
        <f t="shared" ref="P6:P12" si="0">SUM(M6:O6)</f>
        <v>22.799999999999997</v>
      </c>
      <c r="Q6" s="23">
        <f t="shared" ref="Q6:Q13" si="1">AVERAGE(M6:O6)</f>
        <v>7.5999999999999988</v>
      </c>
    </row>
    <row r="7" spans="2:17" ht="15.75" x14ac:dyDescent="0.25">
      <c r="B7" s="4">
        <v>2</v>
      </c>
      <c r="C7" t="s">
        <v>0</v>
      </c>
      <c r="D7" t="s">
        <v>3</v>
      </c>
      <c r="E7" s="1">
        <v>1</v>
      </c>
      <c r="F7" s="1">
        <v>5.9</v>
      </c>
      <c r="L7" s="21" t="s">
        <v>100</v>
      </c>
      <c r="M7" s="23">
        <v>5.9</v>
      </c>
      <c r="N7" s="23">
        <v>5.5</v>
      </c>
      <c r="O7" s="23">
        <v>5.7</v>
      </c>
      <c r="P7" s="25">
        <f t="shared" si="0"/>
        <v>17.100000000000001</v>
      </c>
      <c r="Q7" s="23">
        <f t="shared" si="1"/>
        <v>5.7</v>
      </c>
    </row>
    <row r="8" spans="2:17" ht="15.75" x14ac:dyDescent="0.25">
      <c r="B8" s="5">
        <v>1</v>
      </c>
      <c r="C8" t="s">
        <v>0</v>
      </c>
      <c r="D8" t="s">
        <v>3</v>
      </c>
      <c r="E8" s="1">
        <v>2</v>
      </c>
      <c r="F8" s="1">
        <v>5.5</v>
      </c>
      <c r="L8" s="24" t="s">
        <v>102</v>
      </c>
      <c r="M8" s="25">
        <v>10.9</v>
      </c>
      <c r="N8" s="25">
        <v>10.3</v>
      </c>
      <c r="O8" s="25">
        <v>12.2</v>
      </c>
      <c r="P8" s="25">
        <f t="shared" si="0"/>
        <v>33.400000000000006</v>
      </c>
      <c r="Q8" s="23">
        <f t="shared" si="1"/>
        <v>11.133333333333335</v>
      </c>
    </row>
    <row r="9" spans="2:17" ht="15.75" x14ac:dyDescent="0.25">
      <c r="B9">
        <v>7</v>
      </c>
      <c r="C9" t="s">
        <v>0</v>
      </c>
      <c r="D9" t="s">
        <v>3</v>
      </c>
      <c r="E9" s="1">
        <v>3</v>
      </c>
      <c r="F9" s="1">
        <v>5.7</v>
      </c>
      <c r="L9" s="26" t="s">
        <v>103</v>
      </c>
      <c r="M9" s="27">
        <v>6.2</v>
      </c>
      <c r="N9" s="27">
        <v>5.0999999999999996</v>
      </c>
      <c r="O9" s="27">
        <v>6.4</v>
      </c>
      <c r="P9" s="25">
        <f t="shared" si="0"/>
        <v>17.700000000000003</v>
      </c>
      <c r="Q9" s="23">
        <f t="shared" si="1"/>
        <v>5.9000000000000012</v>
      </c>
    </row>
    <row r="10" spans="2:17" ht="15.75" x14ac:dyDescent="0.25">
      <c r="B10" s="4">
        <v>3</v>
      </c>
      <c r="C10" t="s">
        <v>0</v>
      </c>
      <c r="D10" t="s">
        <v>4</v>
      </c>
      <c r="E10" s="1">
        <v>1</v>
      </c>
      <c r="F10" s="1">
        <v>6.2</v>
      </c>
      <c r="L10" s="21" t="s">
        <v>104</v>
      </c>
      <c r="M10" s="23">
        <v>11.1</v>
      </c>
      <c r="N10" s="23">
        <v>10.1</v>
      </c>
      <c r="O10" s="23">
        <v>9.6999999999999993</v>
      </c>
      <c r="P10" s="25">
        <f t="shared" si="0"/>
        <v>30.9</v>
      </c>
      <c r="Q10" s="23">
        <f t="shared" si="1"/>
        <v>10.299999999999999</v>
      </c>
    </row>
    <row r="11" spans="2:17" ht="15.75" x14ac:dyDescent="0.25">
      <c r="B11" s="5">
        <v>2</v>
      </c>
      <c r="C11" t="s">
        <v>0</v>
      </c>
      <c r="D11" t="s">
        <v>4</v>
      </c>
      <c r="E11" s="1">
        <v>2</v>
      </c>
      <c r="F11" s="1">
        <v>5.0999999999999996</v>
      </c>
      <c r="L11" s="24" t="s">
        <v>105</v>
      </c>
      <c r="M11" s="25">
        <v>7.5</v>
      </c>
      <c r="N11" s="25">
        <v>7.4</v>
      </c>
      <c r="O11" s="25">
        <v>7.5</v>
      </c>
      <c r="P11" s="25">
        <f t="shared" si="0"/>
        <v>22.4</v>
      </c>
      <c r="Q11" s="23">
        <f t="shared" si="1"/>
        <v>7.4666666666666659</v>
      </c>
    </row>
    <row r="12" spans="2:17" ht="15.75" x14ac:dyDescent="0.25">
      <c r="B12">
        <v>6</v>
      </c>
      <c r="C12" t="s">
        <v>0</v>
      </c>
      <c r="D12" t="s">
        <v>4</v>
      </c>
      <c r="E12" s="1">
        <v>3</v>
      </c>
      <c r="F12" s="1">
        <v>6.4</v>
      </c>
      <c r="L12" s="26" t="s">
        <v>106</v>
      </c>
      <c r="M12" s="27">
        <v>9.1999999999999993</v>
      </c>
      <c r="N12" s="27">
        <v>10.199999999999999</v>
      </c>
      <c r="O12" s="27">
        <v>10.1</v>
      </c>
      <c r="P12" s="25">
        <f t="shared" si="0"/>
        <v>29.5</v>
      </c>
      <c r="Q12" s="23">
        <f t="shared" si="1"/>
        <v>9.8333333333333339</v>
      </c>
    </row>
    <row r="13" spans="2:17" ht="15.75" x14ac:dyDescent="0.25">
      <c r="B13" s="4">
        <v>4</v>
      </c>
      <c r="C13" t="s">
        <v>0</v>
      </c>
      <c r="D13" t="s">
        <v>5</v>
      </c>
      <c r="E13" s="1">
        <v>1</v>
      </c>
      <c r="F13" s="1">
        <v>7.5</v>
      </c>
      <c r="L13" s="21" t="s">
        <v>35</v>
      </c>
      <c r="M13" s="23">
        <f>SUM(M5:M12)</f>
        <v>64.3</v>
      </c>
      <c r="N13" s="23">
        <f t="shared" ref="N13:P13" si="2">SUM(N5:N12)</f>
        <v>59.3</v>
      </c>
      <c r="O13" s="23">
        <f t="shared" si="2"/>
        <v>63.999999999999993</v>
      </c>
      <c r="P13" s="23">
        <f t="shared" si="2"/>
        <v>187.6</v>
      </c>
      <c r="Q13" s="23">
        <f t="shared" si="1"/>
        <v>62.533333333333331</v>
      </c>
    </row>
    <row r="14" spans="2:17" x14ac:dyDescent="0.25">
      <c r="B14" s="5">
        <v>8</v>
      </c>
      <c r="C14" t="s">
        <v>0</v>
      </c>
      <c r="D14" t="s">
        <v>5</v>
      </c>
      <c r="E14" s="1">
        <v>2</v>
      </c>
      <c r="F14" s="1">
        <v>7.4</v>
      </c>
    </row>
    <row r="15" spans="2:17" ht="14.45" x14ac:dyDescent="0.35">
      <c r="B15">
        <v>5</v>
      </c>
      <c r="C15" t="s">
        <v>0</v>
      </c>
      <c r="D15" t="s">
        <v>5</v>
      </c>
      <c r="E15" s="1">
        <v>3</v>
      </c>
      <c r="F15" s="1">
        <v>7.5</v>
      </c>
    </row>
    <row r="16" spans="2:17" ht="14.45" x14ac:dyDescent="0.35">
      <c r="B16" s="4">
        <v>5</v>
      </c>
      <c r="C16" t="s">
        <v>2</v>
      </c>
      <c r="D16" t="s">
        <v>1</v>
      </c>
      <c r="E16" s="1">
        <v>1</v>
      </c>
      <c r="F16" s="1">
        <v>8.1999999999999993</v>
      </c>
    </row>
    <row r="17" spans="2:6" ht="14.45" x14ac:dyDescent="0.35">
      <c r="B17" s="5">
        <v>6</v>
      </c>
      <c r="C17" t="s">
        <v>2</v>
      </c>
      <c r="D17" t="s">
        <v>1</v>
      </c>
      <c r="E17" s="1">
        <v>2</v>
      </c>
      <c r="F17" s="1">
        <v>6.5</v>
      </c>
    </row>
    <row r="18" spans="2:6" ht="14.45" x14ac:dyDescent="0.35">
      <c r="B18">
        <v>4</v>
      </c>
      <c r="C18" t="s">
        <v>2</v>
      </c>
      <c r="D18" t="s">
        <v>1</v>
      </c>
      <c r="E18" s="1">
        <v>3</v>
      </c>
      <c r="F18" s="1">
        <v>8.1</v>
      </c>
    </row>
    <row r="19" spans="2:6" ht="14.45" x14ac:dyDescent="0.35">
      <c r="B19" s="4">
        <v>6</v>
      </c>
      <c r="C19" t="s">
        <v>2</v>
      </c>
      <c r="D19" t="s">
        <v>3</v>
      </c>
      <c r="E19" s="1">
        <v>1</v>
      </c>
      <c r="F19" s="1">
        <v>10.9</v>
      </c>
    </row>
    <row r="20" spans="2:6" ht="14.45" x14ac:dyDescent="0.35">
      <c r="B20" s="5">
        <v>7</v>
      </c>
      <c r="C20" t="s">
        <v>2</v>
      </c>
      <c r="D20" t="s">
        <v>3</v>
      </c>
      <c r="E20" s="1">
        <v>2</v>
      </c>
      <c r="F20" s="1">
        <v>10.3</v>
      </c>
    </row>
    <row r="21" spans="2:6" ht="14.45" x14ac:dyDescent="0.35">
      <c r="B21">
        <v>3</v>
      </c>
      <c r="C21" t="s">
        <v>2</v>
      </c>
      <c r="D21" t="s">
        <v>3</v>
      </c>
      <c r="E21" s="1">
        <v>3</v>
      </c>
      <c r="F21" s="1">
        <v>12.2</v>
      </c>
    </row>
    <row r="22" spans="2:6" ht="14.45" x14ac:dyDescent="0.35">
      <c r="B22" s="4">
        <v>7</v>
      </c>
      <c r="C22" t="s">
        <v>2</v>
      </c>
      <c r="D22" t="s">
        <v>4</v>
      </c>
      <c r="E22" s="1">
        <v>1</v>
      </c>
      <c r="F22" s="1">
        <v>11.1</v>
      </c>
    </row>
    <row r="23" spans="2:6" ht="14.45" x14ac:dyDescent="0.35">
      <c r="B23" s="5">
        <v>3</v>
      </c>
      <c r="C23" t="s">
        <v>2</v>
      </c>
      <c r="D23" t="s">
        <v>4</v>
      </c>
      <c r="E23" s="1">
        <v>2</v>
      </c>
      <c r="F23" s="1">
        <v>10.1</v>
      </c>
    </row>
    <row r="24" spans="2:6" ht="14.45" x14ac:dyDescent="0.35">
      <c r="B24">
        <v>2</v>
      </c>
      <c r="C24" t="s">
        <v>2</v>
      </c>
      <c r="D24" t="s">
        <v>4</v>
      </c>
      <c r="E24" s="1">
        <v>3</v>
      </c>
      <c r="F24" s="1">
        <v>9.6999999999999993</v>
      </c>
    </row>
    <row r="25" spans="2:6" ht="14.45" x14ac:dyDescent="0.35">
      <c r="B25" s="4">
        <v>8</v>
      </c>
      <c r="C25" t="s">
        <v>2</v>
      </c>
      <c r="D25" t="s">
        <v>5</v>
      </c>
      <c r="E25" s="1">
        <v>1</v>
      </c>
      <c r="F25" s="1">
        <v>9.1999999999999993</v>
      </c>
    </row>
    <row r="26" spans="2:6" x14ac:dyDescent="0.25">
      <c r="B26" s="5">
        <v>5</v>
      </c>
      <c r="C26" t="s">
        <v>2</v>
      </c>
      <c r="D26" t="s">
        <v>5</v>
      </c>
      <c r="E26" s="1">
        <v>2</v>
      </c>
      <c r="F26" s="1">
        <v>10.199999999999999</v>
      </c>
    </row>
    <row r="27" spans="2:6" x14ac:dyDescent="0.25">
      <c r="B27">
        <v>1</v>
      </c>
      <c r="C27" t="s">
        <v>2</v>
      </c>
      <c r="D27" t="s">
        <v>5</v>
      </c>
      <c r="E27" s="1">
        <v>3</v>
      </c>
      <c r="F27" s="1">
        <v>10.1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F8" sqref="F8"/>
    </sheetView>
  </sheetViews>
  <sheetFormatPr defaultRowHeight="15" x14ac:dyDescent="0.25"/>
  <cols>
    <col min="1" max="1" width="25.7109375" bestFit="1" customWidth="1"/>
    <col min="2" max="6" width="11.85546875" bestFit="1" customWidth="1"/>
  </cols>
  <sheetData>
    <row r="1" spans="1:12" ht="14.45" x14ac:dyDescent="0.35">
      <c r="A1" t="s">
        <v>18</v>
      </c>
    </row>
    <row r="2" spans="1:12" ht="14.45" x14ac:dyDescent="0.35">
      <c r="A2" t="s">
        <v>58</v>
      </c>
    </row>
    <row r="5" spans="1:12" ht="14.45" x14ac:dyDescent="0.35">
      <c r="A5" t="s">
        <v>59</v>
      </c>
      <c r="B5" t="s">
        <v>7</v>
      </c>
    </row>
    <row r="6" spans="1:12" ht="14.45" x14ac:dyDescent="0.35">
      <c r="A6" t="s">
        <v>6</v>
      </c>
      <c r="B6" t="s">
        <v>3</v>
      </c>
      <c r="C6" t="s">
        <v>4</v>
      </c>
      <c r="D6" t="s">
        <v>5</v>
      </c>
      <c r="E6" t="s">
        <v>1</v>
      </c>
      <c r="F6" t="s">
        <v>20</v>
      </c>
    </row>
    <row r="7" spans="1:12" ht="14.45" x14ac:dyDescent="0.35">
      <c r="A7" t="s">
        <v>2</v>
      </c>
      <c r="B7">
        <v>15.299999999999999</v>
      </c>
      <c r="C7">
        <v>16.866666666666664</v>
      </c>
      <c r="D7">
        <v>17.633333333333336</v>
      </c>
      <c r="E7">
        <v>14.466666666666667</v>
      </c>
      <c r="F7">
        <v>16.066666666666663</v>
      </c>
      <c r="H7" s="12">
        <v>16.066666666666663</v>
      </c>
      <c r="I7" s="12" t="s">
        <v>48</v>
      </c>
    </row>
    <row r="8" spans="1:12" ht="14.45" x14ac:dyDescent="0.35">
      <c r="A8" t="s">
        <v>0</v>
      </c>
      <c r="B8">
        <v>10.866666666666665</v>
      </c>
      <c r="C8">
        <v>13.1</v>
      </c>
      <c r="D8">
        <v>13.866666666666665</v>
      </c>
      <c r="E8">
        <v>9.9</v>
      </c>
      <c r="F8">
        <v>11.933333333333332</v>
      </c>
      <c r="H8" s="12">
        <v>11.933333333333332</v>
      </c>
      <c r="I8" s="12" t="s">
        <v>49</v>
      </c>
    </row>
    <row r="9" spans="1:12" ht="14.45" x14ac:dyDescent="0.35">
      <c r="A9" t="s">
        <v>20</v>
      </c>
      <c r="B9">
        <v>13.083333333333334</v>
      </c>
      <c r="C9">
        <v>14.983333333333334</v>
      </c>
      <c r="D9">
        <v>15.750000000000002</v>
      </c>
      <c r="E9">
        <v>12.183333333333332</v>
      </c>
      <c r="F9">
        <v>13.999999999999998</v>
      </c>
    </row>
    <row r="12" spans="1:12" ht="14.45" x14ac:dyDescent="0.35">
      <c r="A12" t="s">
        <v>22</v>
      </c>
    </row>
    <row r="13" spans="1:12" ht="15.75" thickBot="1" x14ac:dyDescent="0.3"/>
    <row r="14" spans="1:12" x14ac:dyDescent="0.25">
      <c r="A14" s="16" t="s">
        <v>23</v>
      </c>
      <c r="B14" s="16" t="s">
        <v>116</v>
      </c>
      <c r="C14" s="16" t="s">
        <v>107</v>
      </c>
      <c r="D14" s="16" t="s">
        <v>117</v>
      </c>
      <c r="E14" s="16" t="s">
        <v>25</v>
      </c>
      <c r="F14" s="16" t="s">
        <v>26</v>
      </c>
      <c r="G14" s="16" t="s">
        <v>27</v>
      </c>
      <c r="H14" s="16" t="s">
        <v>28</v>
      </c>
      <c r="I14" s="16" t="s">
        <v>29</v>
      </c>
      <c r="J14" s="16" t="s">
        <v>30</v>
      </c>
      <c r="K14" s="16" t="s">
        <v>31</v>
      </c>
      <c r="L14" s="28" t="s">
        <v>134</v>
      </c>
    </row>
    <row r="15" spans="1:12" x14ac:dyDescent="0.25">
      <c r="A15" s="14" t="s">
        <v>8</v>
      </c>
      <c r="B15" s="14">
        <v>3.2025000000039654</v>
      </c>
      <c r="C15" s="14">
        <v>2</v>
      </c>
      <c r="D15" s="14">
        <v>1.6012500000019827</v>
      </c>
      <c r="E15" s="14">
        <v>3.8184528034155378</v>
      </c>
      <c r="F15" s="14">
        <v>4.748213043956126E-2</v>
      </c>
      <c r="G15" s="14" t="s">
        <v>32</v>
      </c>
      <c r="H15" s="14"/>
      <c r="I15" s="14"/>
      <c r="J15" s="14"/>
      <c r="K15" s="14"/>
      <c r="L15">
        <v>3.73</v>
      </c>
    </row>
    <row r="16" spans="1:12" x14ac:dyDescent="0.25">
      <c r="A16" s="14" t="s">
        <v>6</v>
      </c>
      <c r="B16" s="14">
        <v>102.50666666666984</v>
      </c>
      <c r="C16" s="14">
        <v>1</v>
      </c>
      <c r="D16" s="14">
        <v>102.50666666666984</v>
      </c>
      <c r="E16" s="14">
        <v>244.44457061773167</v>
      </c>
      <c r="F16" s="14">
        <v>2.9376667331645536E-10</v>
      </c>
      <c r="G16" s="14" t="s">
        <v>32</v>
      </c>
      <c r="H16" s="14">
        <v>0.18693698539320311</v>
      </c>
      <c r="I16" s="14">
        <v>0.26436882005220902</v>
      </c>
      <c r="J16" s="14">
        <v>0.56701472594851543</v>
      </c>
      <c r="K16" s="14">
        <v>0.78698440116660906</v>
      </c>
      <c r="L16">
        <v>4.5999999999999996</v>
      </c>
    </row>
    <row r="17" spans="1:12" x14ac:dyDescent="0.25">
      <c r="A17" s="14" t="s">
        <v>7</v>
      </c>
      <c r="B17" s="14">
        <v>49.020000000003165</v>
      </c>
      <c r="C17" s="14">
        <v>3</v>
      </c>
      <c r="D17" s="14">
        <v>16.340000000001055</v>
      </c>
      <c r="E17" s="14">
        <v>38.965507452138425</v>
      </c>
      <c r="F17" s="14">
        <v>4.789304336603985E-7</v>
      </c>
      <c r="G17" s="14" t="s">
        <v>32</v>
      </c>
      <c r="H17" s="14">
        <v>0.26436882005220902</v>
      </c>
      <c r="I17" s="14">
        <v>0.37387397078640622</v>
      </c>
      <c r="J17" s="14">
        <v>0.80187991550165416</v>
      </c>
      <c r="K17" s="14">
        <v>1.1129640135058871</v>
      </c>
      <c r="L17">
        <v>3.34</v>
      </c>
    </row>
    <row r="18" spans="1:12" x14ac:dyDescent="0.25">
      <c r="A18" s="14" t="s">
        <v>33</v>
      </c>
      <c r="B18" s="14">
        <v>0.81999999999607098</v>
      </c>
      <c r="C18" s="14">
        <v>3</v>
      </c>
      <c r="D18" s="14">
        <v>0.27333333333202364</v>
      </c>
      <c r="E18" s="14">
        <v>0.6518097941778529</v>
      </c>
      <c r="F18" s="14">
        <v>0.59487313284161658</v>
      </c>
      <c r="G18" s="14"/>
      <c r="H18" s="14">
        <v>0.37387397078640622</v>
      </c>
      <c r="I18" s="14">
        <v>0.52873764010441804</v>
      </c>
      <c r="J18" s="14">
        <v>1.1340294518970309</v>
      </c>
      <c r="K18" s="14">
        <v>1.5739688023332181</v>
      </c>
      <c r="L18">
        <v>3.34</v>
      </c>
    </row>
    <row r="19" spans="1:12" x14ac:dyDescent="0.25">
      <c r="A19" s="14" t="s">
        <v>34</v>
      </c>
      <c r="B19" s="14">
        <v>5.8708333333269707</v>
      </c>
      <c r="C19" s="14">
        <v>14</v>
      </c>
      <c r="D19" s="14">
        <v>0.41934523809478363</v>
      </c>
      <c r="E19" s="14"/>
      <c r="F19" s="14"/>
      <c r="G19" s="14"/>
      <c r="H19" s="14"/>
      <c r="I19" s="14"/>
      <c r="J19" s="14"/>
      <c r="K19" s="14"/>
    </row>
    <row r="20" spans="1:12" x14ac:dyDescent="0.25">
      <c r="A20" s="14" t="s">
        <v>35</v>
      </c>
      <c r="B20" s="14">
        <v>161.42000000000002</v>
      </c>
      <c r="C20" s="14">
        <v>23</v>
      </c>
      <c r="D20" s="14">
        <v>7.0182608695652178</v>
      </c>
      <c r="E20" s="14"/>
      <c r="F20" s="14"/>
      <c r="G20" s="14"/>
      <c r="H20" s="14"/>
      <c r="I20" s="14"/>
      <c r="J20" s="14"/>
      <c r="K20" s="14"/>
    </row>
    <row r="21" spans="1:12" ht="15.75" thickBot="1" x14ac:dyDescent="0.3">
      <c r="A21" s="15" t="s">
        <v>60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0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6" sqref="B6:C7"/>
    </sheetView>
  </sheetViews>
  <sheetFormatPr defaultRowHeight="15" x14ac:dyDescent="0.25"/>
  <sheetData>
    <row r="1" spans="1:3" x14ac:dyDescent="0.35">
      <c r="A1" t="s">
        <v>44</v>
      </c>
    </row>
    <row r="2" spans="1:3" x14ac:dyDescent="0.35">
      <c r="A2" t="s">
        <v>45</v>
      </c>
    </row>
    <row r="3" spans="1:3" x14ac:dyDescent="0.35">
      <c r="A3" t="s">
        <v>61</v>
      </c>
    </row>
    <row r="4" spans="1:3" x14ac:dyDescent="0.35">
      <c r="A4" t="s">
        <v>62</v>
      </c>
    </row>
    <row r="6" spans="1:3" x14ac:dyDescent="0.35">
      <c r="A6">
        <v>1</v>
      </c>
      <c r="B6">
        <v>16.066666666666663</v>
      </c>
      <c r="C6" t="s">
        <v>48</v>
      </c>
    </row>
    <row r="7" spans="1:3" x14ac:dyDescent="0.35">
      <c r="A7">
        <v>2</v>
      </c>
      <c r="B7">
        <v>11.933333333333332</v>
      </c>
      <c r="C7" t="s">
        <v>49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P30"/>
  <sheetViews>
    <sheetView topLeftCell="A2" workbookViewId="0">
      <selection activeCell="K6" sqref="K6:P16"/>
    </sheetView>
  </sheetViews>
  <sheetFormatPr defaultRowHeight="15" x14ac:dyDescent="0.25"/>
  <cols>
    <col min="6" max="6" width="13.42578125" customWidth="1"/>
    <col min="7" max="7" width="16.5703125" customWidth="1"/>
  </cols>
  <sheetData>
    <row r="6" spans="4:16" ht="15.75" x14ac:dyDescent="0.25">
      <c r="D6" s="1" t="s">
        <v>6</v>
      </c>
      <c r="E6" s="1" t="s">
        <v>7</v>
      </c>
      <c r="F6" s="1" t="s">
        <v>8</v>
      </c>
      <c r="G6" s="9" t="s">
        <v>63</v>
      </c>
      <c r="K6" s="17" t="s">
        <v>96</v>
      </c>
      <c r="L6" s="18"/>
      <c r="M6" s="19" t="s">
        <v>97</v>
      </c>
      <c r="N6" s="20"/>
      <c r="O6" s="17" t="s">
        <v>35</v>
      </c>
      <c r="P6" s="21" t="s">
        <v>98</v>
      </c>
    </row>
    <row r="7" spans="4:16" ht="15.75" x14ac:dyDescent="0.25">
      <c r="D7" t="s">
        <v>0</v>
      </c>
      <c r="E7" t="s">
        <v>1</v>
      </c>
      <c r="F7" s="2">
        <v>1</v>
      </c>
      <c r="G7">
        <v>10.8</v>
      </c>
      <c r="K7" s="22"/>
      <c r="L7" s="21">
        <v>1</v>
      </c>
      <c r="M7" s="21">
        <v>2</v>
      </c>
      <c r="N7" s="21">
        <v>3</v>
      </c>
      <c r="O7" s="22"/>
      <c r="P7" s="23"/>
    </row>
    <row r="8" spans="4:16" ht="15.75" x14ac:dyDescent="0.25">
      <c r="D8" t="s">
        <v>0</v>
      </c>
      <c r="E8" t="s">
        <v>1</v>
      </c>
      <c r="F8" s="3">
        <v>2</v>
      </c>
      <c r="G8">
        <v>13.5</v>
      </c>
      <c r="K8" s="24" t="s">
        <v>99</v>
      </c>
      <c r="L8" s="25">
        <v>10.8</v>
      </c>
      <c r="M8" s="25">
        <v>13.5</v>
      </c>
      <c r="N8" s="25">
        <v>12.5</v>
      </c>
      <c r="O8" s="25">
        <f>SUM(L8:N8)</f>
        <v>36.799999999999997</v>
      </c>
      <c r="P8" s="23">
        <f>AVERAGE(L8:N8)</f>
        <v>12.266666666666666</v>
      </c>
    </row>
    <row r="9" spans="4:16" ht="15.75" x14ac:dyDescent="0.25">
      <c r="D9" t="s">
        <v>0</v>
      </c>
      <c r="E9" t="s">
        <v>1</v>
      </c>
      <c r="F9" s="6">
        <v>3</v>
      </c>
      <c r="G9">
        <v>12.5</v>
      </c>
      <c r="K9" s="26" t="s">
        <v>101</v>
      </c>
      <c r="L9" s="27">
        <v>16.2</v>
      </c>
      <c r="M9" s="27">
        <v>16.5</v>
      </c>
      <c r="N9" s="27">
        <v>18.7</v>
      </c>
      <c r="O9" s="25">
        <f t="shared" ref="O9:O15" si="0">SUM(L9:N9)</f>
        <v>51.400000000000006</v>
      </c>
      <c r="P9" s="23">
        <f t="shared" ref="P9:P15" si="1">AVERAGE(L9:N9)</f>
        <v>17.133333333333336</v>
      </c>
    </row>
    <row r="10" spans="4:16" ht="15.75" x14ac:dyDescent="0.25">
      <c r="D10" t="s">
        <v>0</v>
      </c>
      <c r="E10" t="s">
        <v>3</v>
      </c>
      <c r="F10" s="1">
        <v>1</v>
      </c>
      <c r="G10">
        <v>11.4</v>
      </c>
      <c r="K10" s="21" t="s">
        <v>100</v>
      </c>
      <c r="L10" s="23">
        <v>11.4</v>
      </c>
      <c r="M10" s="23">
        <v>10.199999999999999</v>
      </c>
      <c r="N10" s="23">
        <v>15.7</v>
      </c>
      <c r="O10" s="25">
        <f t="shared" si="0"/>
        <v>37.299999999999997</v>
      </c>
      <c r="P10" s="23">
        <f t="shared" si="1"/>
        <v>12.433333333333332</v>
      </c>
    </row>
    <row r="11" spans="4:16" ht="15.75" x14ac:dyDescent="0.25">
      <c r="D11" t="s">
        <v>0</v>
      </c>
      <c r="E11" t="s">
        <v>3</v>
      </c>
      <c r="F11" s="1">
        <v>2</v>
      </c>
      <c r="G11">
        <v>10.199999999999999</v>
      </c>
      <c r="K11" s="24" t="s">
        <v>102</v>
      </c>
      <c r="L11" s="25">
        <v>18.2</v>
      </c>
      <c r="M11" s="25">
        <v>18.7</v>
      </c>
      <c r="N11" s="25">
        <v>19.600000000000001</v>
      </c>
      <c r="O11" s="25">
        <f t="shared" si="0"/>
        <v>56.5</v>
      </c>
      <c r="P11" s="23">
        <f t="shared" si="1"/>
        <v>18.833333333333332</v>
      </c>
    </row>
    <row r="12" spans="4:16" ht="15.75" x14ac:dyDescent="0.25">
      <c r="D12" t="s">
        <v>0</v>
      </c>
      <c r="E12" t="s">
        <v>3</v>
      </c>
      <c r="F12" s="1">
        <v>3</v>
      </c>
      <c r="G12">
        <v>15.7</v>
      </c>
      <c r="K12" s="26" t="s">
        <v>103</v>
      </c>
      <c r="L12" s="27">
        <v>15.9</v>
      </c>
      <c r="M12" s="27">
        <v>14.6</v>
      </c>
      <c r="N12" s="27">
        <v>14.8</v>
      </c>
      <c r="O12" s="25">
        <f t="shared" si="0"/>
        <v>45.3</v>
      </c>
      <c r="P12" s="23">
        <f t="shared" si="1"/>
        <v>15.1</v>
      </c>
    </row>
    <row r="13" spans="4:16" ht="15.75" x14ac:dyDescent="0.25">
      <c r="D13" t="s">
        <v>0</v>
      </c>
      <c r="E13" t="s">
        <v>4</v>
      </c>
      <c r="F13" s="1">
        <v>1</v>
      </c>
      <c r="G13">
        <v>15.9</v>
      </c>
      <c r="K13" s="21" t="s">
        <v>104</v>
      </c>
      <c r="L13" s="23">
        <v>20.100000000000001</v>
      </c>
      <c r="M13" s="23">
        <v>20.9</v>
      </c>
      <c r="N13" s="23">
        <v>19.5</v>
      </c>
      <c r="O13" s="25">
        <f t="shared" si="0"/>
        <v>60.5</v>
      </c>
      <c r="P13" s="23">
        <f t="shared" si="1"/>
        <v>20.166666666666668</v>
      </c>
    </row>
    <row r="14" spans="4:16" ht="15.75" x14ac:dyDescent="0.25">
      <c r="D14" t="s">
        <v>0</v>
      </c>
      <c r="E14" t="s">
        <v>4</v>
      </c>
      <c r="F14" s="1">
        <v>2</v>
      </c>
      <c r="G14">
        <v>14.6</v>
      </c>
      <c r="K14" s="24" t="s">
        <v>105</v>
      </c>
      <c r="L14" s="25">
        <v>16.7</v>
      </c>
      <c r="M14" s="25">
        <v>16.899999999999999</v>
      </c>
      <c r="N14" s="25">
        <v>15.4</v>
      </c>
      <c r="O14" s="25">
        <f t="shared" si="0"/>
        <v>48.999999999999993</v>
      </c>
      <c r="P14" s="23">
        <f t="shared" si="1"/>
        <v>16.333333333333332</v>
      </c>
    </row>
    <row r="15" spans="4:16" ht="15.75" x14ac:dyDescent="0.25">
      <c r="D15" t="s">
        <v>0</v>
      </c>
      <c r="E15" t="s">
        <v>4</v>
      </c>
      <c r="F15" s="1">
        <v>3</v>
      </c>
      <c r="G15">
        <v>14.8</v>
      </c>
      <c r="K15" s="26" t="s">
        <v>106</v>
      </c>
      <c r="L15" s="27">
        <v>18.8</v>
      </c>
      <c r="M15" s="27">
        <v>19.2</v>
      </c>
      <c r="N15" s="27">
        <v>19.899999999999999</v>
      </c>
      <c r="O15" s="25">
        <f t="shared" si="0"/>
        <v>57.9</v>
      </c>
      <c r="P15" s="23">
        <f t="shared" si="1"/>
        <v>19.3</v>
      </c>
    </row>
    <row r="16" spans="4:16" ht="15.75" x14ac:dyDescent="0.25">
      <c r="D16" t="s">
        <v>0</v>
      </c>
      <c r="E16" t="s">
        <v>5</v>
      </c>
      <c r="F16" s="1">
        <v>1</v>
      </c>
      <c r="G16">
        <v>16.7</v>
      </c>
      <c r="K16" s="21" t="s">
        <v>35</v>
      </c>
      <c r="L16" s="23">
        <f>SUM(L8:L15)</f>
        <v>128.1</v>
      </c>
      <c r="M16" s="23">
        <f t="shared" ref="M16:N16" si="2">SUM(M8:M15)</f>
        <v>130.5</v>
      </c>
      <c r="N16" s="23">
        <f t="shared" si="2"/>
        <v>136.1</v>
      </c>
      <c r="O16" s="25">
        <f>SUM(L16:N16)</f>
        <v>394.70000000000005</v>
      </c>
      <c r="P16" s="23">
        <f>SUM(P8:P15)</f>
        <v>131.56666666666666</v>
      </c>
    </row>
    <row r="17" spans="4:7" x14ac:dyDescent="0.35">
      <c r="D17" t="s">
        <v>0</v>
      </c>
      <c r="E17" t="s">
        <v>5</v>
      </c>
      <c r="F17" s="1">
        <v>2</v>
      </c>
      <c r="G17">
        <v>16.899999999999999</v>
      </c>
    </row>
    <row r="18" spans="4:7" x14ac:dyDescent="0.35">
      <c r="D18" t="s">
        <v>0</v>
      </c>
      <c r="E18" t="s">
        <v>5</v>
      </c>
      <c r="F18" s="1">
        <v>3</v>
      </c>
      <c r="G18">
        <v>15.4</v>
      </c>
    </row>
    <row r="19" spans="4:7" x14ac:dyDescent="0.35">
      <c r="D19" t="s">
        <v>2</v>
      </c>
      <c r="E19" t="s">
        <v>1</v>
      </c>
      <c r="F19" s="1">
        <v>1</v>
      </c>
      <c r="G19">
        <v>16.2</v>
      </c>
    </row>
    <row r="20" spans="4:7" x14ac:dyDescent="0.35">
      <c r="D20" t="s">
        <v>2</v>
      </c>
      <c r="E20" t="s">
        <v>1</v>
      </c>
      <c r="F20" s="1">
        <v>2</v>
      </c>
      <c r="G20">
        <v>16.5</v>
      </c>
    </row>
    <row r="21" spans="4:7" x14ac:dyDescent="0.35">
      <c r="D21" t="s">
        <v>2</v>
      </c>
      <c r="E21" t="s">
        <v>1</v>
      </c>
      <c r="F21" s="1">
        <v>3</v>
      </c>
      <c r="G21">
        <v>18.7</v>
      </c>
    </row>
    <row r="22" spans="4:7" x14ac:dyDescent="0.35">
      <c r="D22" t="s">
        <v>2</v>
      </c>
      <c r="E22" t="s">
        <v>3</v>
      </c>
      <c r="F22" s="1">
        <v>1</v>
      </c>
      <c r="G22">
        <v>18.2</v>
      </c>
    </row>
    <row r="23" spans="4:7" x14ac:dyDescent="0.35">
      <c r="D23" t="s">
        <v>2</v>
      </c>
      <c r="E23" t="s">
        <v>3</v>
      </c>
      <c r="F23" s="1">
        <v>2</v>
      </c>
      <c r="G23">
        <v>18.7</v>
      </c>
    </row>
    <row r="24" spans="4:7" x14ac:dyDescent="0.35">
      <c r="D24" t="s">
        <v>2</v>
      </c>
      <c r="E24" t="s">
        <v>3</v>
      </c>
      <c r="F24" s="1">
        <v>3</v>
      </c>
      <c r="G24">
        <v>19.600000000000001</v>
      </c>
    </row>
    <row r="25" spans="4:7" x14ac:dyDescent="0.25">
      <c r="D25" t="s">
        <v>2</v>
      </c>
      <c r="E25" t="s">
        <v>4</v>
      </c>
      <c r="F25" s="1">
        <v>1</v>
      </c>
      <c r="G25">
        <v>20.100000000000001</v>
      </c>
    </row>
    <row r="26" spans="4:7" x14ac:dyDescent="0.25">
      <c r="D26" t="s">
        <v>2</v>
      </c>
      <c r="E26" t="s">
        <v>4</v>
      </c>
      <c r="F26" s="1">
        <v>2</v>
      </c>
      <c r="G26">
        <v>20.9</v>
      </c>
    </row>
    <row r="27" spans="4:7" x14ac:dyDescent="0.25">
      <c r="D27" t="s">
        <v>2</v>
      </c>
      <c r="E27" t="s">
        <v>4</v>
      </c>
      <c r="F27" s="1">
        <v>3</v>
      </c>
      <c r="G27">
        <v>19.5</v>
      </c>
    </row>
    <row r="28" spans="4:7" x14ac:dyDescent="0.25">
      <c r="D28" t="s">
        <v>2</v>
      </c>
      <c r="E28" t="s">
        <v>5</v>
      </c>
      <c r="F28" s="1">
        <v>1</v>
      </c>
      <c r="G28">
        <v>18.8</v>
      </c>
    </row>
    <row r="29" spans="4:7" x14ac:dyDescent="0.25">
      <c r="D29" t="s">
        <v>2</v>
      </c>
      <c r="E29" t="s">
        <v>5</v>
      </c>
      <c r="F29" s="1">
        <v>2</v>
      </c>
      <c r="G29">
        <v>19.2</v>
      </c>
    </row>
    <row r="30" spans="4:7" x14ac:dyDescent="0.25">
      <c r="D30" t="s">
        <v>2</v>
      </c>
      <c r="E30" t="s">
        <v>5</v>
      </c>
      <c r="F30" s="1">
        <v>3</v>
      </c>
      <c r="G30">
        <v>19.899999999999999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sqref="A1:C9"/>
    </sheetView>
  </sheetViews>
  <sheetFormatPr defaultRowHeight="15" x14ac:dyDescent="0.25"/>
  <sheetData>
    <row r="1" spans="1:3" x14ac:dyDescent="0.25">
      <c r="A1" t="s">
        <v>44</v>
      </c>
    </row>
    <row r="2" spans="1:3" x14ac:dyDescent="0.25">
      <c r="A2" t="s">
        <v>108</v>
      </c>
    </row>
    <row r="3" spans="1:3" x14ac:dyDescent="0.25">
      <c r="A3" t="s">
        <v>121</v>
      </c>
    </row>
    <row r="4" spans="1:3" x14ac:dyDescent="0.25">
      <c r="A4" t="s">
        <v>122</v>
      </c>
    </row>
    <row r="6" spans="1:3" x14ac:dyDescent="0.25">
      <c r="A6">
        <v>3</v>
      </c>
      <c r="B6">
        <v>17.816666666666666</v>
      </c>
      <c r="C6" t="s">
        <v>48</v>
      </c>
    </row>
    <row r="7" spans="1:3" x14ac:dyDescent="0.25">
      <c r="A7">
        <v>2</v>
      </c>
      <c r="B7">
        <v>17.633333333333333</v>
      </c>
      <c r="C7" t="s">
        <v>48</v>
      </c>
    </row>
    <row r="8" spans="1:3" x14ac:dyDescent="0.25">
      <c r="A8">
        <v>1</v>
      </c>
      <c r="B8">
        <v>15.633333333333335</v>
      </c>
      <c r="C8" t="s">
        <v>49</v>
      </c>
    </row>
    <row r="9" spans="1:3" x14ac:dyDescent="0.25">
      <c r="A9">
        <v>4</v>
      </c>
      <c r="B9">
        <v>14.700000000000001</v>
      </c>
      <c r="C9" t="s">
        <v>49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E9" sqref="E9"/>
    </sheetView>
  </sheetViews>
  <sheetFormatPr defaultRowHeight="15" x14ac:dyDescent="0.25"/>
  <cols>
    <col min="1" max="1" width="25.7109375" bestFit="1" customWidth="1"/>
    <col min="2" max="6" width="11.85546875" bestFit="1" customWidth="1"/>
  </cols>
  <sheetData>
    <row r="1" spans="1:12" ht="14.45" x14ac:dyDescent="0.35">
      <c r="A1" t="s">
        <v>18</v>
      </c>
    </row>
    <row r="2" spans="1:12" ht="14.45" x14ac:dyDescent="0.35">
      <c r="A2" t="s">
        <v>64</v>
      </c>
    </row>
    <row r="5" spans="1:12" ht="14.45" x14ac:dyDescent="0.35">
      <c r="A5" t="s">
        <v>65</v>
      </c>
      <c r="B5" t="s">
        <v>7</v>
      </c>
    </row>
    <row r="6" spans="1:12" ht="14.45" x14ac:dyDescent="0.35">
      <c r="A6" t="s">
        <v>6</v>
      </c>
      <c r="B6" t="s">
        <v>3</v>
      </c>
      <c r="C6" t="s">
        <v>4</v>
      </c>
      <c r="D6" t="s">
        <v>5</v>
      </c>
      <c r="E6" t="s">
        <v>1</v>
      </c>
      <c r="F6" t="s">
        <v>20</v>
      </c>
    </row>
    <row r="7" spans="1:12" ht="14.45" x14ac:dyDescent="0.35">
      <c r="A7" t="s">
        <v>2</v>
      </c>
      <c r="B7">
        <v>18.833333333333332</v>
      </c>
      <c r="C7">
        <v>20.166666666666668</v>
      </c>
      <c r="D7">
        <v>19.3</v>
      </c>
      <c r="E7">
        <v>17.133333333333336</v>
      </c>
      <c r="F7">
        <v>18.858333333333331</v>
      </c>
      <c r="H7" s="12">
        <v>18.858333333333331</v>
      </c>
      <c r="I7" s="12" t="s">
        <v>48</v>
      </c>
    </row>
    <row r="8" spans="1:12" ht="14.45" x14ac:dyDescent="0.35">
      <c r="A8" t="s">
        <v>0</v>
      </c>
      <c r="B8">
        <v>12.433333333333332</v>
      </c>
      <c r="C8">
        <v>15.1</v>
      </c>
      <c r="D8">
        <v>16.333333333333332</v>
      </c>
      <c r="E8">
        <v>12.266666666666666</v>
      </c>
      <c r="F8">
        <v>14.033333333333333</v>
      </c>
      <c r="H8" s="12">
        <v>14.033333333333333</v>
      </c>
      <c r="I8" s="12" t="s">
        <v>49</v>
      </c>
    </row>
    <row r="9" spans="1:12" ht="14.45" x14ac:dyDescent="0.35">
      <c r="A9" t="s">
        <v>20</v>
      </c>
      <c r="B9">
        <v>15.633333333333335</v>
      </c>
      <c r="C9">
        <v>17.633333333333333</v>
      </c>
      <c r="D9">
        <v>17.816666666666666</v>
      </c>
      <c r="E9">
        <v>14.700000000000001</v>
      </c>
      <c r="F9">
        <v>16.445833333333333</v>
      </c>
    </row>
    <row r="12" spans="1:12" ht="14.45" x14ac:dyDescent="0.35">
      <c r="A12" t="s">
        <v>22</v>
      </c>
    </row>
    <row r="13" spans="1:12" ht="15.75" thickBot="1" x14ac:dyDescent="0.3"/>
    <row r="14" spans="1:12" x14ac:dyDescent="0.25">
      <c r="A14" s="16" t="s">
        <v>23</v>
      </c>
      <c r="B14" s="16" t="s">
        <v>116</v>
      </c>
      <c r="C14" s="16" t="s">
        <v>107</v>
      </c>
      <c r="D14" s="16" t="s">
        <v>117</v>
      </c>
      <c r="E14" s="16" t="s">
        <v>25</v>
      </c>
      <c r="F14" s="16" t="s">
        <v>26</v>
      </c>
      <c r="G14" s="16" t="s">
        <v>27</v>
      </c>
      <c r="H14" s="16" t="s">
        <v>28</v>
      </c>
      <c r="I14" s="16" t="s">
        <v>29</v>
      </c>
      <c r="J14" s="16" t="s">
        <v>30</v>
      </c>
      <c r="K14" s="16" t="s">
        <v>31</v>
      </c>
      <c r="L14" s="28" t="s">
        <v>134</v>
      </c>
    </row>
    <row r="15" spans="1:12" x14ac:dyDescent="0.25">
      <c r="A15" s="14" t="s">
        <v>8</v>
      </c>
      <c r="B15" s="14">
        <v>4.2133333333340488</v>
      </c>
      <c r="C15" s="14">
        <v>2</v>
      </c>
      <c r="D15" s="14">
        <v>2.1066666666670244</v>
      </c>
      <c r="E15" s="14">
        <v>1.1851058130191996</v>
      </c>
      <c r="F15" s="14">
        <v>0.33459249330490937</v>
      </c>
      <c r="G15" s="14"/>
      <c r="H15" s="14"/>
      <c r="I15" s="14"/>
      <c r="J15" s="14"/>
      <c r="K15" s="14"/>
      <c r="L15">
        <v>3.73</v>
      </c>
    </row>
    <row r="16" spans="1:12" x14ac:dyDescent="0.25">
      <c r="A16" s="14" t="s">
        <v>6</v>
      </c>
      <c r="B16" s="14">
        <v>139.68375000000015</v>
      </c>
      <c r="C16" s="14">
        <v>1</v>
      </c>
      <c r="D16" s="14">
        <v>139.68375000000015</v>
      </c>
      <c r="E16" s="14">
        <v>78.579125368335141</v>
      </c>
      <c r="F16" s="14">
        <v>4.0673446379757796E-7</v>
      </c>
      <c r="G16" s="14" t="s">
        <v>32</v>
      </c>
      <c r="H16" s="14">
        <v>0.38488299603246084</v>
      </c>
      <c r="I16" s="14">
        <v>0.54430675291589625</v>
      </c>
      <c r="J16" s="14">
        <v>1.1674218777977798</v>
      </c>
      <c r="K16" s="14">
        <v>1.620315602686667</v>
      </c>
      <c r="L16">
        <v>4.5999999999999996</v>
      </c>
    </row>
    <row r="17" spans="1:12" x14ac:dyDescent="0.25">
      <c r="A17" s="14" t="s">
        <v>7</v>
      </c>
      <c r="B17" s="14">
        <v>41.984583333332921</v>
      </c>
      <c r="C17" s="14">
        <v>3</v>
      </c>
      <c r="D17" s="14">
        <v>13.994861111110973</v>
      </c>
      <c r="E17" s="14">
        <v>7.8728123046698411</v>
      </c>
      <c r="F17" s="14">
        <v>2.550130619296122E-3</v>
      </c>
      <c r="G17" s="14" t="s">
        <v>32</v>
      </c>
      <c r="H17" s="14">
        <v>0.54430675291589625</v>
      </c>
      <c r="I17" s="14">
        <v>0.76976599206492169</v>
      </c>
      <c r="J17" s="14">
        <v>1.6509838525926863</v>
      </c>
      <c r="K17" s="14">
        <v>2.2914723006442199</v>
      </c>
      <c r="L17">
        <v>3.34</v>
      </c>
    </row>
    <row r="18" spans="1:12" x14ac:dyDescent="0.25">
      <c r="A18" s="14" t="s">
        <v>33</v>
      </c>
      <c r="B18" s="14">
        <v>8.9912499999991269</v>
      </c>
      <c r="C18" s="14">
        <v>3</v>
      </c>
      <c r="D18" s="14">
        <v>2.9970833333330424</v>
      </c>
      <c r="E18" s="14">
        <v>1.6860099115990561</v>
      </c>
      <c r="F18" s="14">
        <v>0.21553523473538186</v>
      </c>
      <c r="G18" s="14"/>
      <c r="H18" s="14">
        <v>0.76976599206492169</v>
      </c>
      <c r="I18" s="14">
        <v>1.0886135058317925</v>
      </c>
      <c r="J18" s="14">
        <v>2.3348437555955597</v>
      </c>
      <c r="K18" s="14">
        <v>3.2406312053733339</v>
      </c>
      <c r="L18">
        <v>3.34</v>
      </c>
    </row>
    <row r="19" spans="1:12" x14ac:dyDescent="0.25">
      <c r="A19" s="14" t="s">
        <v>34</v>
      </c>
      <c r="B19" s="14">
        <v>24.886666666667111</v>
      </c>
      <c r="C19" s="14">
        <v>14</v>
      </c>
      <c r="D19" s="14">
        <v>1.7776190476190794</v>
      </c>
      <c r="E19" s="14"/>
      <c r="F19" s="14"/>
      <c r="G19" s="14"/>
      <c r="H19" s="14"/>
      <c r="I19" s="14"/>
      <c r="J19" s="14"/>
      <c r="K19" s="14"/>
    </row>
    <row r="20" spans="1:12" x14ac:dyDescent="0.25">
      <c r="A20" s="14" t="s">
        <v>35</v>
      </c>
      <c r="B20" s="14">
        <v>219.75958333333335</v>
      </c>
      <c r="C20" s="14">
        <v>23</v>
      </c>
      <c r="D20" s="14">
        <v>9.5547644927536233</v>
      </c>
      <c r="E20" s="14"/>
      <c r="F20" s="14"/>
      <c r="G20" s="14"/>
      <c r="H20" s="14"/>
      <c r="I20" s="14"/>
      <c r="J20" s="14"/>
      <c r="K20" s="14"/>
    </row>
    <row r="21" spans="1:12" ht="15.75" thickBot="1" x14ac:dyDescent="0.3">
      <c r="A21" s="15" t="s">
        <v>66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0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6" sqref="B6:C7"/>
    </sheetView>
  </sheetViews>
  <sheetFormatPr defaultRowHeight="15" x14ac:dyDescent="0.25"/>
  <sheetData>
    <row r="1" spans="1:3" x14ac:dyDescent="0.35">
      <c r="A1" t="s">
        <v>44</v>
      </c>
    </row>
    <row r="2" spans="1:3" x14ac:dyDescent="0.35">
      <c r="A2" t="s">
        <v>45</v>
      </c>
    </row>
    <row r="3" spans="1:3" x14ac:dyDescent="0.35">
      <c r="A3" t="s">
        <v>67</v>
      </c>
    </row>
    <row r="4" spans="1:3" x14ac:dyDescent="0.35">
      <c r="A4" t="s">
        <v>68</v>
      </c>
    </row>
    <row r="6" spans="1:3" x14ac:dyDescent="0.35">
      <c r="A6">
        <v>1</v>
      </c>
      <c r="B6" s="12">
        <v>18.858333333333331</v>
      </c>
      <c r="C6" s="12" t="s">
        <v>48</v>
      </c>
    </row>
    <row r="7" spans="1:3" x14ac:dyDescent="0.35">
      <c r="A7">
        <v>2</v>
      </c>
      <c r="B7" s="12">
        <v>14.033333333333333</v>
      </c>
      <c r="C7" s="12" t="s">
        <v>49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O30"/>
  <sheetViews>
    <sheetView topLeftCell="A5" workbookViewId="0">
      <selection activeCell="J6" sqref="J6:N16"/>
    </sheetView>
  </sheetViews>
  <sheetFormatPr defaultRowHeight="15" x14ac:dyDescent="0.25"/>
  <cols>
    <col min="6" max="6" width="15.28515625" customWidth="1"/>
    <col min="7" max="7" width="19.5703125" customWidth="1"/>
  </cols>
  <sheetData>
    <row r="6" spans="4:15" ht="15.75" x14ac:dyDescent="0.25">
      <c r="D6" s="1" t="s">
        <v>6</v>
      </c>
      <c r="E6" s="1" t="s">
        <v>7</v>
      </c>
      <c r="F6" s="1" t="s">
        <v>8</v>
      </c>
      <c r="G6" s="9" t="s">
        <v>63</v>
      </c>
      <c r="J6" s="17" t="s">
        <v>96</v>
      </c>
      <c r="K6" s="18"/>
      <c r="L6" s="19" t="s">
        <v>97</v>
      </c>
      <c r="M6" s="20"/>
      <c r="N6" s="17" t="s">
        <v>35</v>
      </c>
      <c r="O6" s="21" t="s">
        <v>98</v>
      </c>
    </row>
    <row r="7" spans="4:15" ht="15.75" x14ac:dyDescent="0.25">
      <c r="D7" t="s">
        <v>0</v>
      </c>
      <c r="E7" t="s">
        <v>1</v>
      </c>
      <c r="F7" s="2">
        <v>1</v>
      </c>
      <c r="G7">
        <v>15.7</v>
      </c>
      <c r="J7" s="22"/>
      <c r="K7" s="21">
        <v>1</v>
      </c>
      <c r="L7" s="21">
        <v>2</v>
      </c>
      <c r="M7" s="21">
        <v>3</v>
      </c>
      <c r="N7" s="22"/>
      <c r="O7" s="23"/>
    </row>
    <row r="8" spans="4:15" ht="15.75" x14ac:dyDescent="0.25">
      <c r="D8" t="s">
        <v>0</v>
      </c>
      <c r="E8" t="s">
        <v>1</v>
      </c>
      <c r="F8" s="3">
        <v>2</v>
      </c>
      <c r="G8">
        <v>17.8</v>
      </c>
      <c r="J8" s="24" t="s">
        <v>99</v>
      </c>
      <c r="K8" s="25">
        <v>15.7</v>
      </c>
      <c r="L8" s="25">
        <v>17.8</v>
      </c>
      <c r="M8" s="25">
        <v>15.4</v>
      </c>
      <c r="N8" s="25">
        <f>SUM(K8:M8)</f>
        <v>48.9</v>
      </c>
      <c r="O8" s="23">
        <f>AVERAGE(K8:M8)</f>
        <v>16.3</v>
      </c>
    </row>
    <row r="9" spans="4:15" ht="15.75" x14ac:dyDescent="0.25">
      <c r="D9" t="s">
        <v>0</v>
      </c>
      <c r="E9" t="s">
        <v>1</v>
      </c>
      <c r="F9" s="6">
        <v>3</v>
      </c>
      <c r="G9">
        <v>15.4</v>
      </c>
      <c r="J9" s="26" t="s">
        <v>101</v>
      </c>
      <c r="K9" s="27">
        <v>18.5</v>
      </c>
      <c r="L9" s="27">
        <v>18.8</v>
      </c>
      <c r="M9" s="27">
        <v>19.3</v>
      </c>
      <c r="N9" s="25">
        <f t="shared" ref="N9:N15" si="0">SUM(K9:M9)</f>
        <v>56.599999999999994</v>
      </c>
      <c r="O9" s="23">
        <f t="shared" ref="O9:O15" si="1">AVERAGE(K9:M9)</f>
        <v>18.866666666666664</v>
      </c>
    </row>
    <row r="10" spans="4:15" ht="15.75" x14ac:dyDescent="0.25">
      <c r="D10" t="s">
        <v>0</v>
      </c>
      <c r="E10" t="s">
        <v>3</v>
      </c>
      <c r="F10" s="1">
        <v>1</v>
      </c>
      <c r="G10">
        <v>16.399999999999999</v>
      </c>
      <c r="J10" s="21" t="s">
        <v>100</v>
      </c>
      <c r="K10" s="23">
        <v>16.399999999999999</v>
      </c>
      <c r="L10" s="23">
        <v>16.100000000000001</v>
      </c>
      <c r="M10" s="23">
        <v>16.8</v>
      </c>
      <c r="N10" s="25">
        <f t="shared" si="0"/>
        <v>49.3</v>
      </c>
      <c r="O10" s="23">
        <f t="shared" si="1"/>
        <v>16.433333333333334</v>
      </c>
    </row>
    <row r="11" spans="4:15" ht="15.75" x14ac:dyDescent="0.25">
      <c r="D11" t="s">
        <v>0</v>
      </c>
      <c r="E11" t="s">
        <v>3</v>
      </c>
      <c r="F11" s="1">
        <v>2</v>
      </c>
      <c r="G11">
        <v>16.100000000000001</v>
      </c>
      <c r="J11" s="24" t="s">
        <v>102</v>
      </c>
      <c r="K11" s="25">
        <v>20.5</v>
      </c>
      <c r="L11" s="25">
        <v>20.6</v>
      </c>
      <c r="M11" s="25">
        <v>20.399999999999999</v>
      </c>
      <c r="N11" s="25">
        <f t="shared" si="0"/>
        <v>61.5</v>
      </c>
      <c r="O11" s="23">
        <f t="shared" si="1"/>
        <v>20.5</v>
      </c>
    </row>
    <row r="12" spans="4:15" ht="15.75" x14ac:dyDescent="0.25">
      <c r="D12" t="s">
        <v>0</v>
      </c>
      <c r="E12" t="s">
        <v>3</v>
      </c>
      <c r="F12" s="1">
        <v>3</v>
      </c>
      <c r="G12">
        <v>16.8</v>
      </c>
      <c r="J12" s="26" t="s">
        <v>103</v>
      </c>
      <c r="K12" s="27">
        <v>16.600000000000001</v>
      </c>
      <c r="L12" s="27">
        <v>16.8</v>
      </c>
      <c r="M12" s="27">
        <v>16.8</v>
      </c>
      <c r="N12" s="25">
        <f t="shared" si="0"/>
        <v>50.2</v>
      </c>
      <c r="O12" s="23">
        <f t="shared" si="1"/>
        <v>16.733333333333334</v>
      </c>
    </row>
    <row r="13" spans="4:15" ht="15.75" x14ac:dyDescent="0.25">
      <c r="D13" t="s">
        <v>0</v>
      </c>
      <c r="E13" t="s">
        <v>4</v>
      </c>
      <c r="F13" s="1">
        <v>1</v>
      </c>
      <c r="G13">
        <v>16.600000000000001</v>
      </c>
      <c r="J13" s="21" t="s">
        <v>104</v>
      </c>
      <c r="K13" s="23">
        <v>21.8</v>
      </c>
      <c r="L13" s="23">
        <v>22.5</v>
      </c>
      <c r="M13" s="23">
        <v>21.6</v>
      </c>
      <c r="N13" s="25">
        <f t="shared" si="0"/>
        <v>65.900000000000006</v>
      </c>
      <c r="O13" s="23">
        <f t="shared" si="1"/>
        <v>21.966666666666669</v>
      </c>
    </row>
    <row r="14" spans="4:15" ht="15.75" x14ac:dyDescent="0.25">
      <c r="D14" t="s">
        <v>0</v>
      </c>
      <c r="E14" t="s">
        <v>4</v>
      </c>
      <c r="F14" s="1">
        <v>2</v>
      </c>
      <c r="G14">
        <v>16.8</v>
      </c>
      <c r="J14" s="24" t="s">
        <v>105</v>
      </c>
      <c r="K14" s="25">
        <v>17.8</v>
      </c>
      <c r="L14" s="25">
        <v>18.3</v>
      </c>
      <c r="M14" s="25">
        <v>16.5</v>
      </c>
      <c r="N14" s="25">
        <f t="shared" si="0"/>
        <v>52.6</v>
      </c>
      <c r="O14" s="23">
        <f t="shared" si="1"/>
        <v>17.533333333333335</v>
      </c>
    </row>
    <row r="15" spans="4:15" ht="15.75" x14ac:dyDescent="0.25">
      <c r="D15" t="s">
        <v>0</v>
      </c>
      <c r="E15" t="s">
        <v>4</v>
      </c>
      <c r="F15" s="1">
        <v>3</v>
      </c>
      <c r="G15">
        <v>16.8</v>
      </c>
      <c r="J15" s="26" t="s">
        <v>106</v>
      </c>
      <c r="K15" s="27">
        <v>20.6</v>
      </c>
      <c r="L15" s="27">
        <v>21.5</v>
      </c>
      <c r="M15" s="27">
        <v>21.8</v>
      </c>
      <c r="N15" s="25">
        <f t="shared" si="0"/>
        <v>63.900000000000006</v>
      </c>
      <c r="O15" s="23">
        <f t="shared" si="1"/>
        <v>21.3</v>
      </c>
    </row>
    <row r="16" spans="4:15" ht="15.75" x14ac:dyDescent="0.25">
      <c r="D16" t="s">
        <v>0</v>
      </c>
      <c r="E16" t="s">
        <v>5</v>
      </c>
      <c r="F16" s="1">
        <v>1</v>
      </c>
      <c r="G16">
        <v>17.8</v>
      </c>
      <c r="J16" s="21" t="s">
        <v>35</v>
      </c>
      <c r="K16" s="23">
        <f>SUM(K8:K15)</f>
        <v>147.89999999999998</v>
      </c>
      <c r="L16" s="23">
        <f t="shared" ref="L16:M16" si="2">SUM(L8:L15)</f>
        <v>152.4</v>
      </c>
      <c r="M16" s="23">
        <f t="shared" si="2"/>
        <v>148.60000000000002</v>
      </c>
      <c r="N16" s="25">
        <f>SUM(K16:M16)</f>
        <v>448.9</v>
      </c>
      <c r="O16" s="23">
        <f>SUM(O8:O15)</f>
        <v>149.63333333333335</v>
      </c>
    </row>
    <row r="17" spans="4:7" x14ac:dyDescent="0.35">
      <c r="D17" t="s">
        <v>0</v>
      </c>
      <c r="E17" t="s">
        <v>5</v>
      </c>
      <c r="F17" s="1">
        <v>2</v>
      </c>
      <c r="G17">
        <v>18.3</v>
      </c>
    </row>
    <row r="18" spans="4:7" x14ac:dyDescent="0.35">
      <c r="D18" t="s">
        <v>0</v>
      </c>
      <c r="E18" t="s">
        <v>5</v>
      </c>
      <c r="F18" s="1">
        <v>3</v>
      </c>
      <c r="G18">
        <v>16.5</v>
      </c>
    </row>
    <row r="19" spans="4:7" x14ac:dyDescent="0.35">
      <c r="D19" t="s">
        <v>2</v>
      </c>
      <c r="E19" t="s">
        <v>1</v>
      </c>
      <c r="F19" s="1">
        <v>1</v>
      </c>
      <c r="G19">
        <v>18.5</v>
      </c>
    </row>
    <row r="20" spans="4:7" x14ac:dyDescent="0.35">
      <c r="D20" t="s">
        <v>2</v>
      </c>
      <c r="E20" t="s">
        <v>1</v>
      </c>
      <c r="F20" s="1">
        <v>2</v>
      </c>
      <c r="G20">
        <v>18.8</v>
      </c>
    </row>
    <row r="21" spans="4:7" x14ac:dyDescent="0.35">
      <c r="D21" t="s">
        <v>2</v>
      </c>
      <c r="E21" t="s">
        <v>1</v>
      </c>
      <c r="F21" s="1">
        <v>3</v>
      </c>
      <c r="G21">
        <v>19.3</v>
      </c>
    </row>
    <row r="22" spans="4:7" x14ac:dyDescent="0.35">
      <c r="D22" t="s">
        <v>2</v>
      </c>
      <c r="E22" t="s">
        <v>3</v>
      </c>
      <c r="F22" s="1">
        <v>1</v>
      </c>
      <c r="G22">
        <v>20.5</v>
      </c>
    </row>
    <row r="23" spans="4:7" x14ac:dyDescent="0.35">
      <c r="D23" t="s">
        <v>2</v>
      </c>
      <c r="E23" t="s">
        <v>3</v>
      </c>
      <c r="F23" s="1">
        <v>2</v>
      </c>
      <c r="G23" s="8">
        <v>20.6</v>
      </c>
    </row>
    <row r="24" spans="4:7" x14ac:dyDescent="0.35">
      <c r="D24" t="s">
        <v>2</v>
      </c>
      <c r="E24" t="s">
        <v>3</v>
      </c>
      <c r="F24" s="1">
        <v>3</v>
      </c>
      <c r="G24">
        <v>20.399999999999999</v>
      </c>
    </row>
    <row r="25" spans="4:7" x14ac:dyDescent="0.25">
      <c r="D25" t="s">
        <v>2</v>
      </c>
      <c r="E25" t="s">
        <v>4</v>
      </c>
      <c r="F25" s="1">
        <v>1</v>
      </c>
      <c r="G25">
        <v>21.8</v>
      </c>
    </row>
    <row r="26" spans="4:7" x14ac:dyDescent="0.25">
      <c r="D26" t="s">
        <v>2</v>
      </c>
      <c r="E26" t="s">
        <v>4</v>
      </c>
      <c r="F26" s="1">
        <v>2</v>
      </c>
      <c r="G26">
        <v>22.5</v>
      </c>
    </row>
    <row r="27" spans="4:7" x14ac:dyDescent="0.25">
      <c r="D27" t="s">
        <v>2</v>
      </c>
      <c r="E27" t="s">
        <v>4</v>
      </c>
      <c r="F27" s="1">
        <v>3</v>
      </c>
      <c r="G27">
        <v>21.6</v>
      </c>
    </row>
    <row r="28" spans="4:7" x14ac:dyDescent="0.25">
      <c r="D28" t="s">
        <v>2</v>
      </c>
      <c r="E28" t="s">
        <v>5</v>
      </c>
      <c r="F28" s="1">
        <v>1</v>
      </c>
      <c r="G28">
        <v>20.6</v>
      </c>
    </row>
    <row r="29" spans="4:7" x14ac:dyDescent="0.25">
      <c r="D29" t="s">
        <v>2</v>
      </c>
      <c r="E29" t="s">
        <v>5</v>
      </c>
      <c r="F29" s="1">
        <v>2</v>
      </c>
      <c r="G29">
        <v>21.5</v>
      </c>
    </row>
    <row r="30" spans="4:7" x14ac:dyDescent="0.25">
      <c r="D30" t="s">
        <v>2</v>
      </c>
      <c r="E30" t="s">
        <v>5</v>
      </c>
      <c r="F30" s="1">
        <v>3</v>
      </c>
      <c r="G30" s="8">
        <v>21.8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Q14" sqref="Q14"/>
    </sheetView>
  </sheetViews>
  <sheetFormatPr defaultRowHeight="15" x14ac:dyDescent="0.25"/>
  <sheetData>
    <row r="1" spans="1:3" x14ac:dyDescent="0.25">
      <c r="A1" t="s">
        <v>44</v>
      </c>
    </row>
    <row r="2" spans="1:3" x14ac:dyDescent="0.25">
      <c r="A2" t="s">
        <v>108</v>
      </c>
    </row>
    <row r="3" spans="1:3" x14ac:dyDescent="0.25">
      <c r="A3" t="s">
        <v>123</v>
      </c>
    </row>
    <row r="4" spans="1:3" x14ac:dyDescent="0.25">
      <c r="A4" t="s">
        <v>124</v>
      </c>
    </row>
    <row r="6" spans="1:3" x14ac:dyDescent="0.25">
      <c r="A6">
        <v>3</v>
      </c>
      <c r="B6">
        <v>19.416666666666668</v>
      </c>
      <c r="C6" t="s">
        <v>48</v>
      </c>
    </row>
    <row r="7" spans="1:3" x14ac:dyDescent="0.25">
      <c r="A7">
        <v>2</v>
      </c>
      <c r="B7">
        <v>19.349999999999998</v>
      </c>
      <c r="C7" t="s">
        <v>48</v>
      </c>
    </row>
    <row r="8" spans="1:3" x14ac:dyDescent="0.25">
      <c r="A8">
        <v>1</v>
      </c>
      <c r="B8">
        <v>18.466666666666665</v>
      </c>
      <c r="C8" t="s">
        <v>49</v>
      </c>
    </row>
    <row r="9" spans="1:3" x14ac:dyDescent="0.25">
      <c r="A9">
        <v>4</v>
      </c>
      <c r="B9">
        <v>17.583333333333332</v>
      </c>
      <c r="C9" t="s">
        <v>113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F8" sqref="F8"/>
    </sheetView>
  </sheetViews>
  <sheetFormatPr defaultRowHeight="15" x14ac:dyDescent="0.25"/>
  <cols>
    <col min="1" max="1" width="25.7109375" bestFit="1" customWidth="1"/>
    <col min="2" max="6" width="11.85546875" bestFit="1" customWidth="1"/>
  </cols>
  <sheetData>
    <row r="1" spans="1:12" ht="14.45" x14ac:dyDescent="0.35">
      <c r="A1" t="s">
        <v>18</v>
      </c>
    </row>
    <row r="2" spans="1:12" ht="14.45" x14ac:dyDescent="0.35">
      <c r="A2" t="s">
        <v>64</v>
      </c>
    </row>
    <row r="5" spans="1:12" ht="14.45" x14ac:dyDescent="0.35">
      <c r="A5" t="s">
        <v>65</v>
      </c>
      <c r="B5" t="s">
        <v>7</v>
      </c>
    </row>
    <row r="6" spans="1:12" ht="14.45" x14ac:dyDescent="0.35">
      <c r="A6" t="s">
        <v>6</v>
      </c>
      <c r="B6" t="s">
        <v>3</v>
      </c>
      <c r="C6" t="s">
        <v>4</v>
      </c>
      <c r="D6" t="s">
        <v>5</v>
      </c>
      <c r="E6" t="s">
        <v>1</v>
      </c>
      <c r="F6" t="s">
        <v>20</v>
      </c>
    </row>
    <row r="7" spans="1:12" ht="14.45" x14ac:dyDescent="0.35">
      <c r="A7" t="s">
        <v>2</v>
      </c>
      <c r="B7">
        <v>20.5</v>
      </c>
      <c r="C7">
        <v>21.966666666666669</v>
      </c>
      <c r="D7">
        <v>21.3</v>
      </c>
      <c r="E7">
        <v>18.866666666666664</v>
      </c>
      <c r="F7">
        <v>20.658333333333335</v>
      </c>
      <c r="H7" s="12">
        <v>20.658333333333335</v>
      </c>
      <c r="I7" s="12" t="s">
        <v>48</v>
      </c>
    </row>
    <row r="8" spans="1:12" ht="14.45" x14ac:dyDescent="0.35">
      <c r="A8" t="s">
        <v>0</v>
      </c>
      <c r="B8">
        <v>16.433333333333334</v>
      </c>
      <c r="C8">
        <v>16.733333333333334</v>
      </c>
      <c r="D8">
        <v>17.533333333333335</v>
      </c>
      <c r="E8">
        <v>16.3</v>
      </c>
      <c r="F8">
        <v>16.75</v>
      </c>
      <c r="H8" s="12">
        <v>16.75</v>
      </c>
      <c r="I8" s="12" t="s">
        <v>49</v>
      </c>
    </row>
    <row r="9" spans="1:12" ht="14.45" x14ac:dyDescent="0.35">
      <c r="A9" t="s">
        <v>20</v>
      </c>
      <c r="B9">
        <v>18.466666666666665</v>
      </c>
      <c r="C9">
        <v>19.349999999999998</v>
      </c>
      <c r="D9">
        <v>19.416666666666668</v>
      </c>
      <c r="E9">
        <v>17.583333333333332</v>
      </c>
      <c r="F9">
        <v>18.704166666666669</v>
      </c>
    </row>
    <row r="12" spans="1:12" ht="14.45" x14ac:dyDescent="0.35">
      <c r="A12" t="s">
        <v>22</v>
      </c>
    </row>
    <row r="13" spans="1:12" ht="15.75" thickBot="1" x14ac:dyDescent="0.3"/>
    <row r="14" spans="1:12" x14ac:dyDescent="0.25">
      <c r="A14" s="16" t="s">
        <v>23</v>
      </c>
      <c r="B14" s="16" t="s">
        <v>116</v>
      </c>
      <c r="C14" s="16" t="s">
        <v>107</v>
      </c>
      <c r="D14" s="16" t="s">
        <v>117</v>
      </c>
      <c r="E14" s="16" t="s">
        <v>25</v>
      </c>
      <c r="F14" s="16" t="s">
        <v>26</v>
      </c>
      <c r="G14" s="16" t="s">
        <v>27</v>
      </c>
      <c r="H14" s="16" t="s">
        <v>28</v>
      </c>
      <c r="I14" s="16" t="s">
        <v>29</v>
      </c>
      <c r="J14" s="16" t="s">
        <v>30</v>
      </c>
      <c r="K14" s="16" t="s">
        <v>31</v>
      </c>
      <c r="L14" s="28" t="s">
        <v>134</v>
      </c>
    </row>
    <row r="15" spans="1:12" x14ac:dyDescent="0.25">
      <c r="A15" s="14" t="s">
        <v>8</v>
      </c>
      <c r="B15" s="14">
        <v>1.4658333333281917</v>
      </c>
      <c r="C15" s="14">
        <v>2</v>
      </c>
      <c r="D15" s="14">
        <v>0.73291666666409583</v>
      </c>
      <c r="E15" s="14">
        <v>1.8563244384038273</v>
      </c>
      <c r="F15" s="14">
        <v>0.19271328514116826</v>
      </c>
      <c r="G15" s="14"/>
      <c r="H15" s="14"/>
      <c r="I15" s="14"/>
      <c r="J15" s="14"/>
      <c r="K15" s="14"/>
      <c r="L15">
        <v>3.73</v>
      </c>
    </row>
    <row r="16" spans="1:12" x14ac:dyDescent="0.25">
      <c r="A16" s="14" t="s">
        <v>6</v>
      </c>
      <c r="B16" s="14">
        <v>91.650416666663659</v>
      </c>
      <c r="C16" s="14">
        <v>1</v>
      </c>
      <c r="D16" s="14">
        <v>91.650416666663659</v>
      </c>
      <c r="E16" s="14">
        <v>232.13131313084884</v>
      </c>
      <c r="F16" s="14">
        <v>4.139503185067801E-10</v>
      </c>
      <c r="G16" s="14" t="s">
        <v>32</v>
      </c>
      <c r="H16" s="14">
        <v>0.18138849388632797</v>
      </c>
      <c r="I16" s="14">
        <v>0.25652206811247424</v>
      </c>
      <c r="J16" s="14">
        <v>0.550185116844779</v>
      </c>
      <c r="K16" s="14">
        <v>0.76362585466639932</v>
      </c>
      <c r="L16">
        <v>4.5999999999999996</v>
      </c>
    </row>
    <row r="17" spans="1:12" x14ac:dyDescent="0.25">
      <c r="A17" s="14" t="s">
        <v>7</v>
      </c>
      <c r="B17" s="14">
        <v>13.424583333327973</v>
      </c>
      <c r="C17" s="14">
        <v>3</v>
      </c>
      <c r="D17" s="14">
        <v>4.4748611111093242</v>
      </c>
      <c r="E17" s="14">
        <v>11.333886124904078</v>
      </c>
      <c r="F17" s="14">
        <v>4.8667905565744399E-4</v>
      </c>
      <c r="G17" s="14" t="s">
        <v>32</v>
      </c>
      <c r="H17" s="14">
        <v>0.25652206811247424</v>
      </c>
      <c r="I17" s="14">
        <v>0.36277698777265593</v>
      </c>
      <c r="J17" s="14">
        <v>0.7780792540577125</v>
      </c>
      <c r="K17" s="14">
        <v>1.0799300402479679</v>
      </c>
      <c r="L17">
        <v>3.34</v>
      </c>
    </row>
    <row r="18" spans="1:12" x14ac:dyDescent="0.25">
      <c r="A18" s="14" t="s">
        <v>33</v>
      </c>
      <c r="B18" s="14">
        <v>5.4012500000026193</v>
      </c>
      <c r="C18" s="14">
        <v>3</v>
      </c>
      <c r="D18" s="14">
        <v>1.8004166666675399</v>
      </c>
      <c r="E18" s="14">
        <v>4.5600783958925319</v>
      </c>
      <c r="F18" s="14">
        <v>1.9838751381056827E-2</v>
      </c>
      <c r="G18" s="14" t="s">
        <v>32</v>
      </c>
      <c r="H18" s="14">
        <v>0.36277698777265593</v>
      </c>
      <c r="I18" s="14">
        <v>0.51304413622494849</v>
      </c>
      <c r="J18" s="14">
        <v>1.100370233689558</v>
      </c>
      <c r="K18" s="14">
        <v>1.5272517093327986</v>
      </c>
      <c r="L18">
        <v>3.34</v>
      </c>
    </row>
    <row r="19" spans="1:12" x14ac:dyDescent="0.25">
      <c r="A19" s="14" t="s">
        <v>34</v>
      </c>
      <c r="B19" s="14">
        <v>5.5275000000108747</v>
      </c>
      <c r="C19" s="14">
        <v>14</v>
      </c>
      <c r="D19" s="14">
        <v>0.39482142857220531</v>
      </c>
      <c r="E19" s="14"/>
      <c r="F19" s="14"/>
      <c r="G19" s="14"/>
      <c r="H19" s="14"/>
      <c r="I19" s="14"/>
      <c r="J19" s="14"/>
      <c r="K19" s="14"/>
    </row>
    <row r="20" spans="1:12" x14ac:dyDescent="0.25">
      <c r="A20" s="14" t="s">
        <v>35</v>
      </c>
      <c r="B20" s="14">
        <v>117.46958333333332</v>
      </c>
      <c r="C20" s="14">
        <v>23</v>
      </c>
      <c r="D20" s="14">
        <v>5.1073731884057967</v>
      </c>
      <c r="E20" s="14"/>
      <c r="F20" s="14"/>
      <c r="G20" s="14"/>
      <c r="H20" s="14"/>
      <c r="I20" s="14"/>
      <c r="J20" s="14"/>
      <c r="K20" s="14"/>
    </row>
    <row r="21" spans="1:12" ht="15.75" thickBot="1" x14ac:dyDescent="0.3">
      <c r="A21" s="15" t="s">
        <v>69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0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F14" sqref="F14"/>
    </sheetView>
  </sheetViews>
  <sheetFormatPr defaultRowHeight="15" x14ac:dyDescent="0.25"/>
  <sheetData>
    <row r="1" spans="1:3" x14ac:dyDescent="0.35">
      <c r="A1" t="s">
        <v>44</v>
      </c>
    </row>
    <row r="2" spans="1:3" x14ac:dyDescent="0.35">
      <c r="A2" t="s">
        <v>45</v>
      </c>
    </row>
    <row r="3" spans="1:3" x14ac:dyDescent="0.35">
      <c r="A3" t="s">
        <v>70</v>
      </c>
    </row>
    <row r="4" spans="1:3" x14ac:dyDescent="0.35">
      <c r="A4" t="s">
        <v>71</v>
      </c>
    </row>
    <row r="6" spans="1:3" x14ac:dyDescent="0.35">
      <c r="A6">
        <v>1</v>
      </c>
      <c r="B6" s="12">
        <v>20.658333333333335</v>
      </c>
      <c r="C6" s="12" t="s">
        <v>48</v>
      </c>
    </row>
    <row r="7" spans="1:3" x14ac:dyDescent="0.35">
      <c r="A7">
        <v>2</v>
      </c>
      <c r="B7" s="12">
        <v>16.75</v>
      </c>
      <c r="C7" s="1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F16" sqref="F16"/>
    </sheetView>
  </sheetViews>
  <sheetFormatPr defaultRowHeight="15" x14ac:dyDescent="0.25"/>
  <sheetData>
    <row r="1" spans="1:3" x14ac:dyDescent="0.25">
      <c r="A1" t="s">
        <v>44</v>
      </c>
    </row>
    <row r="2" spans="1:3" x14ac:dyDescent="0.25">
      <c r="A2" t="s">
        <v>108</v>
      </c>
    </row>
    <row r="3" spans="1:3" x14ac:dyDescent="0.25">
      <c r="A3" t="s">
        <v>109</v>
      </c>
    </row>
    <row r="4" spans="1:3" x14ac:dyDescent="0.25">
      <c r="A4" t="s">
        <v>110</v>
      </c>
    </row>
    <row r="6" spans="1:3" x14ac:dyDescent="0.25">
      <c r="A6">
        <v>3</v>
      </c>
      <c r="B6">
        <v>8.65</v>
      </c>
      <c r="C6" t="s">
        <v>48</v>
      </c>
    </row>
    <row r="7" spans="1:3" x14ac:dyDescent="0.25">
      <c r="A7">
        <v>1</v>
      </c>
      <c r="B7">
        <v>8.4166666666666679</v>
      </c>
      <c r="C7" t="s">
        <v>48</v>
      </c>
    </row>
    <row r="8" spans="1:3" x14ac:dyDescent="0.25">
      <c r="A8">
        <v>2</v>
      </c>
      <c r="B8">
        <v>8.1</v>
      </c>
      <c r="C8" t="s">
        <v>48</v>
      </c>
    </row>
    <row r="9" spans="1:3" x14ac:dyDescent="0.25">
      <c r="A9">
        <v>4</v>
      </c>
      <c r="B9">
        <v>6.0999999999999988</v>
      </c>
      <c r="C9" t="s">
        <v>49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P30"/>
  <sheetViews>
    <sheetView topLeftCell="A2" workbookViewId="0">
      <selection activeCell="K6" sqref="K6:P16"/>
    </sheetView>
  </sheetViews>
  <sheetFormatPr defaultRowHeight="15" x14ac:dyDescent="0.25"/>
  <cols>
    <col min="6" max="6" width="12.85546875" customWidth="1"/>
    <col min="7" max="7" width="18.85546875" customWidth="1"/>
  </cols>
  <sheetData>
    <row r="6" spans="4:16" ht="15.75" x14ac:dyDescent="0.25">
      <c r="D6" s="1" t="s">
        <v>6</v>
      </c>
      <c r="E6" s="1" t="s">
        <v>7</v>
      </c>
      <c r="F6" s="1" t="s">
        <v>8</v>
      </c>
      <c r="G6" s="9" t="s">
        <v>72</v>
      </c>
      <c r="K6" s="17" t="s">
        <v>96</v>
      </c>
      <c r="L6" s="18"/>
      <c r="M6" s="19" t="s">
        <v>97</v>
      </c>
      <c r="N6" s="20"/>
      <c r="O6" s="17" t="s">
        <v>35</v>
      </c>
      <c r="P6" s="21" t="s">
        <v>98</v>
      </c>
    </row>
    <row r="7" spans="4:16" ht="15.75" x14ac:dyDescent="0.25">
      <c r="D7" t="s">
        <v>0</v>
      </c>
      <c r="E7" t="s">
        <v>1</v>
      </c>
      <c r="F7" s="2">
        <v>1</v>
      </c>
      <c r="G7">
        <v>3</v>
      </c>
      <c r="K7" s="22"/>
      <c r="L7" s="21">
        <v>1</v>
      </c>
      <c r="M7" s="21">
        <v>2</v>
      </c>
      <c r="N7" s="21">
        <v>3</v>
      </c>
      <c r="O7" s="22"/>
      <c r="P7" s="23"/>
    </row>
    <row r="8" spans="4:16" ht="15.75" x14ac:dyDescent="0.25">
      <c r="D8" t="s">
        <v>0</v>
      </c>
      <c r="E8" t="s">
        <v>1</v>
      </c>
      <c r="F8" s="3">
        <v>2</v>
      </c>
      <c r="G8">
        <v>4</v>
      </c>
      <c r="K8" s="24" t="s">
        <v>99</v>
      </c>
      <c r="L8" s="25">
        <v>3</v>
      </c>
      <c r="M8" s="25">
        <v>4</v>
      </c>
      <c r="N8" s="25">
        <v>3</v>
      </c>
      <c r="O8" s="25">
        <f>SUM(L8:N8)</f>
        <v>10</v>
      </c>
      <c r="P8" s="23">
        <f>AVERAGE(L8:N8)</f>
        <v>3.3333333333333335</v>
      </c>
    </row>
    <row r="9" spans="4:16" ht="15.75" x14ac:dyDescent="0.25">
      <c r="D9" t="s">
        <v>0</v>
      </c>
      <c r="E9" t="s">
        <v>1</v>
      </c>
      <c r="F9" s="6">
        <v>3</v>
      </c>
      <c r="G9">
        <v>4</v>
      </c>
      <c r="K9" s="26" t="s">
        <v>101</v>
      </c>
      <c r="L9" s="27">
        <v>4</v>
      </c>
      <c r="M9" s="27">
        <v>3</v>
      </c>
      <c r="N9" s="27">
        <v>3</v>
      </c>
      <c r="O9" s="25">
        <f t="shared" ref="O9:O15" si="0">SUM(L9:N9)</f>
        <v>10</v>
      </c>
      <c r="P9" s="23">
        <f t="shared" ref="P9:P15" si="1">AVERAGE(L9:N9)</f>
        <v>3.3333333333333335</v>
      </c>
    </row>
    <row r="10" spans="4:16" ht="15.75" x14ac:dyDescent="0.25">
      <c r="D10" t="s">
        <v>0</v>
      </c>
      <c r="E10" t="s">
        <v>3</v>
      </c>
      <c r="F10" s="1">
        <v>1</v>
      </c>
      <c r="G10">
        <v>4</v>
      </c>
      <c r="K10" s="21" t="s">
        <v>100</v>
      </c>
      <c r="L10" s="23">
        <v>4</v>
      </c>
      <c r="M10" s="23">
        <v>3</v>
      </c>
      <c r="N10" s="23">
        <v>3</v>
      </c>
      <c r="O10" s="25">
        <f t="shared" si="0"/>
        <v>10</v>
      </c>
      <c r="P10" s="23">
        <f t="shared" si="1"/>
        <v>3.3333333333333335</v>
      </c>
    </row>
    <row r="11" spans="4:16" ht="15.75" x14ac:dyDescent="0.25">
      <c r="D11" t="s">
        <v>0</v>
      </c>
      <c r="E11" t="s">
        <v>3</v>
      </c>
      <c r="F11" s="1">
        <v>2</v>
      </c>
      <c r="G11">
        <v>3</v>
      </c>
      <c r="K11" s="24" t="s">
        <v>102</v>
      </c>
      <c r="L11" s="25">
        <v>4</v>
      </c>
      <c r="M11" s="25">
        <v>4</v>
      </c>
      <c r="N11" s="25">
        <v>4</v>
      </c>
      <c r="O11" s="25">
        <f t="shared" si="0"/>
        <v>12</v>
      </c>
      <c r="P11" s="23">
        <f t="shared" si="1"/>
        <v>4</v>
      </c>
    </row>
    <row r="12" spans="4:16" ht="15.75" x14ac:dyDescent="0.25">
      <c r="D12" t="s">
        <v>0</v>
      </c>
      <c r="E12" t="s">
        <v>3</v>
      </c>
      <c r="F12" s="1">
        <v>3</v>
      </c>
      <c r="G12">
        <v>3</v>
      </c>
      <c r="K12" s="26" t="s">
        <v>103</v>
      </c>
      <c r="L12" s="27">
        <v>3</v>
      </c>
      <c r="M12" s="27">
        <v>3</v>
      </c>
      <c r="N12" s="27">
        <v>3</v>
      </c>
      <c r="O12" s="25">
        <f t="shared" si="0"/>
        <v>9</v>
      </c>
      <c r="P12" s="23">
        <f t="shared" si="1"/>
        <v>3</v>
      </c>
    </row>
    <row r="13" spans="4:16" ht="15.75" x14ac:dyDescent="0.25">
      <c r="D13" t="s">
        <v>0</v>
      </c>
      <c r="E13" t="s">
        <v>4</v>
      </c>
      <c r="F13" s="1">
        <v>1</v>
      </c>
      <c r="G13">
        <v>3</v>
      </c>
      <c r="K13" s="21" t="s">
        <v>104</v>
      </c>
      <c r="L13" s="23">
        <v>4</v>
      </c>
      <c r="M13" s="23">
        <v>4</v>
      </c>
      <c r="N13" s="23">
        <v>4</v>
      </c>
      <c r="O13" s="25">
        <f t="shared" si="0"/>
        <v>12</v>
      </c>
      <c r="P13" s="23">
        <f t="shared" si="1"/>
        <v>4</v>
      </c>
    </row>
    <row r="14" spans="4:16" ht="15.75" x14ac:dyDescent="0.25">
      <c r="D14" t="s">
        <v>0</v>
      </c>
      <c r="E14" t="s">
        <v>4</v>
      </c>
      <c r="F14" s="1">
        <v>2</v>
      </c>
      <c r="G14">
        <v>3</v>
      </c>
      <c r="K14" s="24" t="s">
        <v>105</v>
      </c>
      <c r="L14" s="25">
        <v>4</v>
      </c>
      <c r="M14" s="25">
        <v>4</v>
      </c>
      <c r="N14" s="25">
        <v>4</v>
      </c>
      <c r="O14" s="25">
        <f t="shared" si="0"/>
        <v>12</v>
      </c>
      <c r="P14" s="23">
        <f t="shared" si="1"/>
        <v>4</v>
      </c>
    </row>
    <row r="15" spans="4:16" ht="15.75" x14ac:dyDescent="0.25">
      <c r="D15" t="s">
        <v>0</v>
      </c>
      <c r="E15" t="s">
        <v>4</v>
      </c>
      <c r="F15" s="1">
        <v>3</v>
      </c>
      <c r="G15">
        <v>3</v>
      </c>
      <c r="K15" s="26" t="s">
        <v>106</v>
      </c>
      <c r="L15" s="27">
        <v>3</v>
      </c>
      <c r="M15" s="27">
        <v>3</v>
      </c>
      <c r="N15" s="27">
        <v>3</v>
      </c>
      <c r="O15" s="25">
        <f t="shared" si="0"/>
        <v>9</v>
      </c>
      <c r="P15" s="23">
        <f t="shared" si="1"/>
        <v>3</v>
      </c>
    </row>
    <row r="16" spans="4:16" ht="15.75" x14ac:dyDescent="0.25">
      <c r="D16" t="s">
        <v>0</v>
      </c>
      <c r="E16" t="s">
        <v>5</v>
      </c>
      <c r="F16" s="1">
        <v>1</v>
      </c>
      <c r="G16">
        <v>4</v>
      </c>
      <c r="K16" s="21" t="s">
        <v>35</v>
      </c>
      <c r="L16" s="23">
        <f>SUM(L8:L15)</f>
        <v>29</v>
      </c>
      <c r="M16" s="23">
        <f t="shared" ref="M16:N16" si="2">SUM(M8:M15)</f>
        <v>28</v>
      </c>
      <c r="N16" s="23">
        <f t="shared" si="2"/>
        <v>27</v>
      </c>
      <c r="O16" s="25">
        <f>SUM(L16:N16)</f>
        <v>84</v>
      </c>
      <c r="P16" s="23">
        <f>SUM(P8:P15)</f>
        <v>28</v>
      </c>
    </row>
    <row r="17" spans="4:7" x14ac:dyDescent="0.35">
      <c r="D17" t="s">
        <v>0</v>
      </c>
      <c r="E17" t="s">
        <v>5</v>
      </c>
      <c r="F17" s="1">
        <v>2</v>
      </c>
      <c r="G17">
        <v>4</v>
      </c>
    </row>
    <row r="18" spans="4:7" x14ac:dyDescent="0.35">
      <c r="D18" t="s">
        <v>0</v>
      </c>
      <c r="E18" t="s">
        <v>5</v>
      </c>
      <c r="F18" s="1">
        <v>3</v>
      </c>
      <c r="G18">
        <v>4</v>
      </c>
    </row>
    <row r="19" spans="4:7" x14ac:dyDescent="0.35">
      <c r="D19" t="s">
        <v>2</v>
      </c>
      <c r="E19" t="s">
        <v>1</v>
      </c>
      <c r="F19" s="1">
        <v>1</v>
      </c>
      <c r="G19">
        <v>4</v>
      </c>
    </row>
    <row r="20" spans="4:7" x14ac:dyDescent="0.35">
      <c r="D20" t="s">
        <v>2</v>
      </c>
      <c r="E20" t="s">
        <v>1</v>
      </c>
      <c r="F20" s="1">
        <v>2</v>
      </c>
      <c r="G20">
        <v>3</v>
      </c>
    </row>
    <row r="21" spans="4:7" x14ac:dyDescent="0.35">
      <c r="D21" t="s">
        <v>2</v>
      </c>
      <c r="E21" t="s">
        <v>1</v>
      </c>
      <c r="F21" s="1">
        <v>3</v>
      </c>
      <c r="G21">
        <v>4</v>
      </c>
    </row>
    <row r="22" spans="4:7" x14ac:dyDescent="0.35">
      <c r="D22" t="s">
        <v>2</v>
      </c>
      <c r="E22" t="s">
        <v>3</v>
      </c>
      <c r="F22" s="1">
        <v>1</v>
      </c>
      <c r="G22">
        <v>4</v>
      </c>
    </row>
    <row r="23" spans="4:7" x14ac:dyDescent="0.35">
      <c r="D23" t="s">
        <v>2</v>
      </c>
      <c r="E23" t="s">
        <v>3</v>
      </c>
      <c r="F23" s="1">
        <v>2</v>
      </c>
      <c r="G23">
        <v>4</v>
      </c>
    </row>
    <row r="24" spans="4:7" x14ac:dyDescent="0.35">
      <c r="D24" t="s">
        <v>2</v>
      </c>
      <c r="E24" t="s">
        <v>3</v>
      </c>
      <c r="F24" s="1">
        <v>3</v>
      </c>
      <c r="G24">
        <v>4</v>
      </c>
    </row>
    <row r="25" spans="4:7" x14ac:dyDescent="0.25">
      <c r="D25" t="s">
        <v>2</v>
      </c>
      <c r="E25" t="s">
        <v>4</v>
      </c>
      <c r="F25" s="1">
        <v>1</v>
      </c>
      <c r="G25">
        <v>4</v>
      </c>
    </row>
    <row r="26" spans="4:7" x14ac:dyDescent="0.25">
      <c r="D26" t="s">
        <v>2</v>
      </c>
      <c r="E26" t="s">
        <v>4</v>
      </c>
      <c r="F26" s="1">
        <v>2</v>
      </c>
      <c r="G26">
        <v>4</v>
      </c>
    </row>
    <row r="27" spans="4:7" x14ac:dyDescent="0.25">
      <c r="D27" t="s">
        <v>2</v>
      </c>
      <c r="E27" t="s">
        <v>4</v>
      </c>
      <c r="F27" s="1">
        <v>3</v>
      </c>
      <c r="G27">
        <v>4</v>
      </c>
    </row>
    <row r="28" spans="4:7" x14ac:dyDescent="0.25">
      <c r="D28" t="s">
        <v>2</v>
      </c>
      <c r="E28" t="s">
        <v>5</v>
      </c>
      <c r="F28" s="1">
        <v>1</v>
      </c>
      <c r="G28">
        <v>3</v>
      </c>
    </row>
    <row r="29" spans="4:7" x14ac:dyDescent="0.25">
      <c r="D29" t="s">
        <v>2</v>
      </c>
      <c r="E29" t="s">
        <v>5</v>
      </c>
      <c r="F29" s="1">
        <v>2</v>
      </c>
      <c r="G29">
        <v>3</v>
      </c>
    </row>
    <row r="30" spans="4:7" x14ac:dyDescent="0.25">
      <c r="D30" t="s">
        <v>2</v>
      </c>
      <c r="E30" t="s">
        <v>5</v>
      </c>
      <c r="F30" s="1">
        <v>3</v>
      </c>
      <c r="G30">
        <v>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sqref="A1:C9"/>
    </sheetView>
  </sheetViews>
  <sheetFormatPr defaultRowHeight="15" x14ac:dyDescent="0.25"/>
  <sheetData>
    <row r="1" spans="1:3" x14ac:dyDescent="0.25">
      <c r="A1" t="s">
        <v>44</v>
      </c>
    </row>
    <row r="2" spans="1:3" x14ac:dyDescent="0.25">
      <c r="A2" t="s">
        <v>108</v>
      </c>
    </row>
    <row r="3" spans="1:3" x14ac:dyDescent="0.25">
      <c r="A3" t="s">
        <v>125</v>
      </c>
    </row>
    <row r="4" spans="1:3" x14ac:dyDescent="0.25">
      <c r="A4" t="s">
        <v>126</v>
      </c>
    </row>
    <row r="6" spans="1:3" x14ac:dyDescent="0.25">
      <c r="A6">
        <v>1</v>
      </c>
      <c r="B6">
        <v>3.6666666666666665</v>
      </c>
      <c r="C6" t="s">
        <v>48</v>
      </c>
    </row>
    <row r="7" spans="1:3" x14ac:dyDescent="0.25">
      <c r="A7">
        <v>4</v>
      </c>
      <c r="B7">
        <v>3.6666666666666665</v>
      </c>
      <c r="C7" t="s">
        <v>48</v>
      </c>
    </row>
    <row r="8" spans="1:3" x14ac:dyDescent="0.25">
      <c r="A8">
        <v>3</v>
      </c>
      <c r="B8">
        <v>3.5</v>
      </c>
      <c r="C8" t="s">
        <v>48</v>
      </c>
    </row>
    <row r="9" spans="1:3" x14ac:dyDescent="0.25">
      <c r="A9">
        <v>2</v>
      </c>
      <c r="B9">
        <v>3.5</v>
      </c>
      <c r="C9" t="s">
        <v>48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F8" sqref="F8"/>
    </sheetView>
  </sheetViews>
  <sheetFormatPr defaultRowHeight="15" x14ac:dyDescent="0.25"/>
  <cols>
    <col min="1" max="1" width="20.85546875" bestFit="1" customWidth="1"/>
    <col min="2" max="6" width="11.85546875" bestFit="1" customWidth="1"/>
  </cols>
  <sheetData>
    <row r="1" spans="1:12" ht="14.45" x14ac:dyDescent="0.35">
      <c r="A1" t="s">
        <v>18</v>
      </c>
    </row>
    <row r="2" spans="1:12" ht="14.45" x14ac:dyDescent="0.35">
      <c r="A2" t="s">
        <v>73</v>
      </c>
    </row>
    <row r="5" spans="1:12" ht="14.45" x14ac:dyDescent="0.35">
      <c r="A5" t="s">
        <v>74</v>
      </c>
      <c r="B5" t="s">
        <v>7</v>
      </c>
    </row>
    <row r="6" spans="1:12" ht="14.45" x14ac:dyDescent="0.35">
      <c r="A6" t="s">
        <v>6</v>
      </c>
      <c r="B6" t="s">
        <v>3</v>
      </c>
      <c r="C6" t="s">
        <v>4</v>
      </c>
      <c r="D6" t="s">
        <v>5</v>
      </c>
      <c r="E6" t="s">
        <v>1</v>
      </c>
      <c r="F6" t="s">
        <v>20</v>
      </c>
    </row>
    <row r="7" spans="1:12" ht="14.45" x14ac:dyDescent="0.35">
      <c r="A7" t="s">
        <v>2</v>
      </c>
      <c r="B7">
        <v>4</v>
      </c>
      <c r="C7">
        <v>4</v>
      </c>
      <c r="D7">
        <v>3</v>
      </c>
      <c r="E7">
        <v>3.6666666666666665</v>
      </c>
      <c r="F7">
        <v>3.6666666666666665</v>
      </c>
      <c r="H7" s="12">
        <v>3.6666666666666701</v>
      </c>
      <c r="I7" s="12" t="s">
        <v>48</v>
      </c>
    </row>
    <row r="8" spans="1:12" ht="14.45" x14ac:dyDescent="0.35">
      <c r="A8" t="s">
        <v>0</v>
      </c>
      <c r="B8">
        <v>3.3333333333333335</v>
      </c>
      <c r="C8">
        <v>3</v>
      </c>
      <c r="D8">
        <v>4</v>
      </c>
      <c r="E8">
        <v>3.6666666666666665</v>
      </c>
      <c r="F8">
        <v>3.5</v>
      </c>
      <c r="H8" s="12">
        <v>3.5</v>
      </c>
      <c r="I8" s="12" t="s">
        <v>48</v>
      </c>
    </row>
    <row r="9" spans="1:12" ht="14.45" x14ac:dyDescent="0.35">
      <c r="A9" t="s">
        <v>20</v>
      </c>
      <c r="B9">
        <v>3.6666666666666665</v>
      </c>
      <c r="C9">
        <v>3.5</v>
      </c>
      <c r="D9">
        <v>3.5</v>
      </c>
      <c r="E9">
        <v>3.6666666666666665</v>
      </c>
      <c r="F9">
        <v>3.5833333333333335</v>
      </c>
    </row>
    <row r="12" spans="1:12" ht="14.45" x14ac:dyDescent="0.35">
      <c r="A12" t="s">
        <v>22</v>
      </c>
    </row>
    <row r="13" spans="1:12" ht="15.75" thickBot="1" x14ac:dyDescent="0.3"/>
    <row r="14" spans="1:12" x14ac:dyDescent="0.25">
      <c r="A14" s="16" t="s">
        <v>23</v>
      </c>
      <c r="B14" s="16" t="s">
        <v>116</v>
      </c>
      <c r="C14" s="16" t="s">
        <v>107</v>
      </c>
      <c r="D14" s="16" t="s">
        <v>117</v>
      </c>
      <c r="E14" s="16" t="s">
        <v>25</v>
      </c>
      <c r="F14" s="16" t="s">
        <v>26</v>
      </c>
      <c r="G14" s="16" t="s">
        <v>27</v>
      </c>
      <c r="H14" s="16" t="s">
        <v>28</v>
      </c>
      <c r="I14" s="16" t="s">
        <v>29</v>
      </c>
      <c r="J14" s="16" t="s">
        <v>30</v>
      </c>
      <c r="K14" s="16" t="s">
        <v>31</v>
      </c>
      <c r="L14" s="28" t="s">
        <v>134</v>
      </c>
    </row>
    <row r="15" spans="1:12" x14ac:dyDescent="0.25">
      <c r="A15" s="14" t="s">
        <v>8</v>
      </c>
      <c r="B15" s="14">
        <v>8.3333333333314386E-2</v>
      </c>
      <c r="C15" s="14">
        <v>2</v>
      </c>
      <c r="D15" s="14">
        <v>4.1666666666657193E-2</v>
      </c>
      <c r="E15" s="14">
        <v>0.30434782608688138</v>
      </c>
      <c r="F15" s="14">
        <v>0.74236272991553798</v>
      </c>
      <c r="G15" s="14"/>
      <c r="H15" s="14"/>
      <c r="I15" s="14"/>
      <c r="J15" s="14"/>
      <c r="K15" s="14"/>
      <c r="L15">
        <v>3.73</v>
      </c>
    </row>
    <row r="16" spans="1:12" x14ac:dyDescent="0.25">
      <c r="A16" s="14" t="s">
        <v>6</v>
      </c>
      <c r="B16" s="14">
        <v>0.16666666666662877</v>
      </c>
      <c r="C16" s="14">
        <v>1</v>
      </c>
      <c r="D16" s="14">
        <v>0.16666666666662877</v>
      </c>
      <c r="E16" s="14">
        <v>1.2173913043475255</v>
      </c>
      <c r="F16" s="14">
        <v>0.28847812750019847</v>
      </c>
      <c r="G16" s="14"/>
      <c r="H16" s="14">
        <v>0.106811657410277</v>
      </c>
      <c r="I16" s="14">
        <v>0.15105449452916245</v>
      </c>
      <c r="J16" s="14">
        <v>0.32397966901630043</v>
      </c>
      <c r="K16" s="14">
        <v>0.44966547453319622</v>
      </c>
      <c r="L16">
        <v>4.5999999999999996</v>
      </c>
    </row>
    <row r="17" spans="1:12" x14ac:dyDescent="0.25">
      <c r="A17" s="14" t="s">
        <v>7</v>
      </c>
      <c r="B17" s="14">
        <v>0.16666666666662877</v>
      </c>
      <c r="C17" s="14">
        <v>3</v>
      </c>
      <c r="D17" s="14">
        <v>5.5555555555542924E-2</v>
      </c>
      <c r="E17" s="14">
        <v>0.40579710144917513</v>
      </c>
      <c r="F17" s="14">
        <v>0.75119481309877956</v>
      </c>
      <c r="G17" s="14"/>
      <c r="H17" s="14">
        <v>0.15105449452916245</v>
      </c>
      <c r="I17" s="14">
        <v>0.21362331482055399</v>
      </c>
      <c r="J17" s="14">
        <v>0.45817644185599843</v>
      </c>
      <c r="K17" s="14">
        <v>0.63592301261577966</v>
      </c>
      <c r="L17">
        <v>3.34</v>
      </c>
    </row>
    <row r="18" spans="1:12" x14ac:dyDescent="0.25">
      <c r="A18" s="14" t="s">
        <v>33</v>
      </c>
      <c r="B18" s="14">
        <v>3.5000000000000568</v>
      </c>
      <c r="C18" s="14">
        <v>3</v>
      </c>
      <c r="D18" s="14">
        <v>1.1666666666666856</v>
      </c>
      <c r="E18" s="14">
        <v>8.5217391304347547</v>
      </c>
      <c r="F18" s="14">
        <v>1.8125836554498799E-3</v>
      </c>
      <c r="G18" s="14" t="s">
        <v>32</v>
      </c>
      <c r="H18" s="14">
        <v>0.21362331482055399</v>
      </c>
      <c r="I18" s="14">
        <v>0.30210898905832489</v>
      </c>
      <c r="J18" s="14">
        <v>0.64795933803260086</v>
      </c>
      <c r="K18" s="14">
        <v>0.89933094906639244</v>
      </c>
      <c r="L18">
        <v>3.34</v>
      </c>
    </row>
    <row r="19" spans="1:12" x14ac:dyDescent="0.25">
      <c r="A19" s="14" t="s">
        <v>34</v>
      </c>
      <c r="B19" s="14">
        <v>1.9166666666667043</v>
      </c>
      <c r="C19" s="14">
        <v>14</v>
      </c>
      <c r="D19" s="14">
        <v>0.13690476190476458</v>
      </c>
      <c r="E19" s="14"/>
      <c r="F19" s="14"/>
      <c r="G19" s="14"/>
      <c r="H19" s="14"/>
      <c r="I19" s="14"/>
      <c r="J19" s="14"/>
      <c r="K19" s="14"/>
    </row>
    <row r="20" spans="1:12" x14ac:dyDescent="0.25">
      <c r="A20" s="14" t="s">
        <v>35</v>
      </c>
      <c r="B20" s="14">
        <v>5.833333333333333</v>
      </c>
      <c r="C20" s="14">
        <v>23</v>
      </c>
      <c r="D20" s="14">
        <v>0.25362318840579706</v>
      </c>
      <c r="E20" s="14"/>
      <c r="F20" s="14"/>
      <c r="G20" s="14"/>
      <c r="H20" s="14"/>
      <c r="I20" s="14"/>
      <c r="J20" s="14"/>
      <c r="K20" s="14"/>
    </row>
    <row r="21" spans="1:12" ht="15.75" thickBot="1" x14ac:dyDescent="0.3">
      <c r="A21" s="15" t="s">
        <v>75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0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6" sqref="B6:C7"/>
    </sheetView>
  </sheetViews>
  <sheetFormatPr defaultRowHeight="15" x14ac:dyDescent="0.25"/>
  <sheetData>
    <row r="1" spans="1:3" x14ac:dyDescent="0.35">
      <c r="A1" t="s">
        <v>44</v>
      </c>
    </row>
    <row r="2" spans="1:3" x14ac:dyDescent="0.35">
      <c r="A2" t="s">
        <v>45</v>
      </c>
    </row>
    <row r="3" spans="1:3" x14ac:dyDescent="0.35">
      <c r="A3" t="s">
        <v>76</v>
      </c>
    </row>
    <row r="4" spans="1:3" x14ac:dyDescent="0.35">
      <c r="A4" t="s">
        <v>77</v>
      </c>
    </row>
    <row r="6" spans="1:3" x14ac:dyDescent="0.35">
      <c r="A6">
        <v>1</v>
      </c>
      <c r="B6" s="12">
        <v>3.6666666666666665</v>
      </c>
      <c r="C6" s="12" t="s">
        <v>48</v>
      </c>
    </row>
    <row r="7" spans="1:3" x14ac:dyDescent="0.35">
      <c r="A7">
        <v>2</v>
      </c>
      <c r="B7" s="12">
        <v>3.5</v>
      </c>
      <c r="C7" s="12" t="s">
        <v>48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N29"/>
  <sheetViews>
    <sheetView workbookViewId="0">
      <selection activeCell="I5" sqref="I5:N15"/>
    </sheetView>
  </sheetViews>
  <sheetFormatPr defaultRowHeight="15" x14ac:dyDescent="0.25"/>
  <cols>
    <col min="5" max="5" width="12.42578125" customWidth="1"/>
    <col min="6" max="6" width="16.42578125" customWidth="1"/>
  </cols>
  <sheetData>
    <row r="5" spans="3:14" ht="15.75" x14ac:dyDescent="0.25">
      <c r="C5" s="1" t="s">
        <v>6</v>
      </c>
      <c r="D5" s="1" t="s">
        <v>7</v>
      </c>
      <c r="E5" s="1" t="s">
        <v>8</v>
      </c>
      <c r="F5" s="9" t="s">
        <v>78</v>
      </c>
      <c r="I5" s="17" t="s">
        <v>96</v>
      </c>
      <c r="J5" s="18"/>
      <c r="K5" s="19" t="s">
        <v>97</v>
      </c>
      <c r="L5" s="20"/>
      <c r="M5" s="17" t="s">
        <v>35</v>
      </c>
      <c r="N5" s="21" t="s">
        <v>98</v>
      </c>
    </row>
    <row r="6" spans="3:14" ht="15.75" x14ac:dyDescent="0.25">
      <c r="C6" t="s">
        <v>0</v>
      </c>
      <c r="D6" t="s">
        <v>1</v>
      </c>
      <c r="E6" s="2">
        <v>1</v>
      </c>
      <c r="F6">
        <v>4</v>
      </c>
      <c r="I6" s="22"/>
      <c r="J6" s="21">
        <v>1</v>
      </c>
      <c r="K6" s="21">
        <v>2</v>
      </c>
      <c r="L6" s="21">
        <v>3</v>
      </c>
      <c r="M6" s="22"/>
      <c r="N6" s="23"/>
    </row>
    <row r="7" spans="3:14" ht="15.75" x14ac:dyDescent="0.25">
      <c r="C7" t="s">
        <v>0</v>
      </c>
      <c r="D7" t="s">
        <v>1</v>
      </c>
      <c r="E7" s="3">
        <v>2</v>
      </c>
      <c r="F7">
        <v>4</v>
      </c>
      <c r="I7" s="24" t="s">
        <v>99</v>
      </c>
      <c r="J7" s="25">
        <v>4</v>
      </c>
      <c r="K7" s="25">
        <v>4</v>
      </c>
      <c r="L7" s="25">
        <v>4</v>
      </c>
      <c r="M7" s="25">
        <f>SUM(J7:L7)</f>
        <v>12</v>
      </c>
      <c r="N7" s="23">
        <f>AVERAGE(J7:L7)</f>
        <v>4</v>
      </c>
    </row>
    <row r="8" spans="3:14" ht="15.75" x14ac:dyDescent="0.25">
      <c r="C8" t="s">
        <v>0</v>
      </c>
      <c r="D8" t="s">
        <v>1</v>
      </c>
      <c r="E8" s="6">
        <v>3</v>
      </c>
      <c r="F8">
        <v>4</v>
      </c>
      <c r="I8" s="26" t="s">
        <v>101</v>
      </c>
      <c r="J8" s="27">
        <v>6</v>
      </c>
      <c r="K8" s="27">
        <v>4</v>
      </c>
      <c r="L8" s="27">
        <v>5</v>
      </c>
      <c r="M8" s="25">
        <f t="shared" ref="M8:M14" si="0">SUM(J8:L8)</f>
        <v>15</v>
      </c>
      <c r="N8" s="23">
        <f t="shared" ref="N8:N14" si="1">AVERAGE(J8:L8)</f>
        <v>5</v>
      </c>
    </row>
    <row r="9" spans="3:14" ht="15.75" x14ac:dyDescent="0.25">
      <c r="C9" t="s">
        <v>0</v>
      </c>
      <c r="D9" t="s">
        <v>3</v>
      </c>
      <c r="E9" s="1">
        <v>1</v>
      </c>
      <c r="F9">
        <v>5</v>
      </c>
      <c r="I9" s="21" t="s">
        <v>100</v>
      </c>
      <c r="J9" s="23">
        <v>5</v>
      </c>
      <c r="K9" s="23">
        <v>4</v>
      </c>
      <c r="L9" s="23">
        <v>5</v>
      </c>
      <c r="M9" s="25">
        <f t="shared" si="0"/>
        <v>14</v>
      </c>
      <c r="N9" s="23">
        <f t="shared" si="1"/>
        <v>4.666666666666667</v>
      </c>
    </row>
    <row r="10" spans="3:14" ht="15.75" x14ac:dyDescent="0.25">
      <c r="C10" t="s">
        <v>0</v>
      </c>
      <c r="D10" t="s">
        <v>3</v>
      </c>
      <c r="E10" s="1">
        <v>2</v>
      </c>
      <c r="F10">
        <v>4</v>
      </c>
      <c r="I10" s="24" t="s">
        <v>102</v>
      </c>
      <c r="J10" s="25">
        <v>5</v>
      </c>
      <c r="K10" s="25">
        <v>4</v>
      </c>
      <c r="L10" s="25">
        <v>4</v>
      </c>
      <c r="M10" s="25">
        <f t="shared" si="0"/>
        <v>13</v>
      </c>
      <c r="N10" s="23">
        <f t="shared" si="1"/>
        <v>4.333333333333333</v>
      </c>
    </row>
    <row r="11" spans="3:14" ht="15.75" x14ac:dyDescent="0.25">
      <c r="C11" t="s">
        <v>0</v>
      </c>
      <c r="D11" t="s">
        <v>3</v>
      </c>
      <c r="E11" s="1">
        <v>3</v>
      </c>
      <c r="F11">
        <v>5</v>
      </c>
      <c r="I11" s="26" t="s">
        <v>103</v>
      </c>
      <c r="J11" s="27">
        <v>4</v>
      </c>
      <c r="K11" s="27">
        <v>5</v>
      </c>
      <c r="L11" s="27">
        <v>4</v>
      </c>
      <c r="M11" s="25">
        <f t="shared" si="0"/>
        <v>13</v>
      </c>
      <c r="N11" s="23">
        <f t="shared" si="1"/>
        <v>4.333333333333333</v>
      </c>
    </row>
    <row r="12" spans="3:14" ht="15.75" x14ac:dyDescent="0.25">
      <c r="C12" t="s">
        <v>0</v>
      </c>
      <c r="D12" t="s">
        <v>4</v>
      </c>
      <c r="E12" s="1">
        <v>1</v>
      </c>
      <c r="F12">
        <v>4</v>
      </c>
      <c r="I12" s="21" t="s">
        <v>104</v>
      </c>
      <c r="J12" s="23">
        <v>7</v>
      </c>
      <c r="K12" s="23">
        <v>6</v>
      </c>
      <c r="L12" s="23">
        <v>5</v>
      </c>
      <c r="M12" s="25">
        <f t="shared" si="0"/>
        <v>18</v>
      </c>
      <c r="N12" s="23">
        <f t="shared" si="1"/>
        <v>6</v>
      </c>
    </row>
    <row r="13" spans="3:14" ht="15.75" x14ac:dyDescent="0.25">
      <c r="C13" t="s">
        <v>0</v>
      </c>
      <c r="D13" t="s">
        <v>4</v>
      </c>
      <c r="E13" s="1">
        <v>2</v>
      </c>
      <c r="F13">
        <v>5</v>
      </c>
      <c r="I13" s="24" t="s">
        <v>105</v>
      </c>
      <c r="J13" s="25">
        <v>5</v>
      </c>
      <c r="K13" s="25">
        <v>5</v>
      </c>
      <c r="L13" s="25">
        <v>5</v>
      </c>
      <c r="M13" s="25">
        <f t="shared" si="0"/>
        <v>15</v>
      </c>
      <c r="N13" s="23">
        <f t="shared" si="1"/>
        <v>5</v>
      </c>
    </row>
    <row r="14" spans="3:14" ht="15.75" x14ac:dyDescent="0.25">
      <c r="C14" t="s">
        <v>0</v>
      </c>
      <c r="D14" t="s">
        <v>4</v>
      </c>
      <c r="E14" s="1">
        <v>3</v>
      </c>
      <c r="F14">
        <v>4</v>
      </c>
      <c r="I14" s="26" t="s">
        <v>106</v>
      </c>
      <c r="J14" s="27">
        <v>5</v>
      </c>
      <c r="K14" s="27">
        <v>5</v>
      </c>
      <c r="L14" s="27">
        <v>4</v>
      </c>
      <c r="M14" s="25">
        <f t="shared" si="0"/>
        <v>14</v>
      </c>
      <c r="N14" s="23">
        <f t="shared" si="1"/>
        <v>4.666666666666667</v>
      </c>
    </row>
    <row r="15" spans="3:14" ht="15.75" x14ac:dyDescent="0.25">
      <c r="C15" t="s">
        <v>0</v>
      </c>
      <c r="D15" t="s">
        <v>5</v>
      </c>
      <c r="E15" s="1">
        <v>1</v>
      </c>
      <c r="F15">
        <v>5</v>
      </c>
      <c r="I15" s="21" t="s">
        <v>35</v>
      </c>
      <c r="J15" s="23">
        <f>SUM(J7:J14)</f>
        <v>41</v>
      </c>
      <c r="K15" s="23">
        <f t="shared" ref="K15:L15" si="2">SUM(K7:K14)</f>
        <v>37</v>
      </c>
      <c r="L15" s="23">
        <f t="shared" si="2"/>
        <v>36</v>
      </c>
      <c r="M15" s="25">
        <f>SUM(J15:L15)</f>
        <v>114</v>
      </c>
      <c r="N15" s="23">
        <f>SUM(N7:N14)</f>
        <v>37.999999999999993</v>
      </c>
    </row>
    <row r="16" spans="3:14" x14ac:dyDescent="0.35">
      <c r="C16" t="s">
        <v>0</v>
      </c>
      <c r="D16" t="s">
        <v>5</v>
      </c>
      <c r="E16" s="1">
        <v>2</v>
      </c>
      <c r="F16">
        <v>5</v>
      </c>
    </row>
    <row r="17" spans="3:6" x14ac:dyDescent="0.35">
      <c r="C17" t="s">
        <v>0</v>
      </c>
      <c r="D17" t="s">
        <v>5</v>
      </c>
      <c r="E17" s="1">
        <v>3</v>
      </c>
      <c r="F17">
        <v>5</v>
      </c>
    </row>
    <row r="18" spans="3:6" x14ac:dyDescent="0.35">
      <c r="C18" t="s">
        <v>2</v>
      </c>
      <c r="D18" t="s">
        <v>1</v>
      </c>
      <c r="E18" s="1">
        <v>1</v>
      </c>
      <c r="F18">
        <v>6</v>
      </c>
    </row>
    <row r="19" spans="3:6" x14ac:dyDescent="0.35">
      <c r="C19" t="s">
        <v>2</v>
      </c>
      <c r="D19" t="s">
        <v>1</v>
      </c>
      <c r="E19" s="1">
        <v>2</v>
      </c>
      <c r="F19">
        <v>4</v>
      </c>
    </row>
    <row r="20" spans="3:6" x14ac:dyDescent="0.35">
      <c r="C20" t="s">
        <v>2</v>
      </c>
      <c r="D20" t="s">
        <v>1</v>
      </c>
      <c r="E20" s="1">
        <v>3</v>
      </c>
      <c r="F20">
        <v>5</v>
      </c>
    </row>
    <row r="21" spans="3:6" x14ac:dyDescent="0.35">
      <c r="C21" t="s">
        <v>2</v>
      </c>
      <c r="D21" t="s">
        <v>3</v>
      </c>
      <c r="E21" s="1">
        <v>1</v>
      </c>
      <c r="F21">
        <v>5</v>
      </c>
    </row>
    <row r="22" spans="3:6" x14ac:dyDescent="0.35">
      <c r="C22" t="s">
        <v>2</v>
      </c>
      <c r="D22" t="s">
        <v>3</v>
      </c>
      <c r="E22" s="1">
        <v>2</v>
      </c>
      <c r="F22">
        <v>4</v>
      </c>
    </row>
    <row r="23" spans="3:6" x14ac:dyDescent="0.35">
      <c r="C23" t="s">
        <v>2</v>
      </c>
      <c r="D23" t="s">
        <v>3</v>
      </c>
      <c r="E23" s="1">
        <v>3</v>
      </c>
      <c r="F23">
        <v>4</v>
      </c>
    </row>
    <row r="24" spans="3:6" x14ac:dyDescent="0.25">
      <c r="C24" t="s">
        <v>2</v>
      </c>
      <c r="D24" t="s">
        <v>4</v>
      </c>
      <c r="E24" s="1">
        <v>1</v>
      </c>
      <c r="F24">
        <v>7</v>
      </c>
    </row>
    <row r="25" spans="3:6" x14ac:dyDescent="0.25">
      <c r="C25" t="s">
        <v>2</v>
      </c>
      <c r="D25" t="s">
        <v>4</v>
      </c>
      <c r="E25" s="1">
        <v>2</v>
      </c>
      <c r="F25">
        <v>6</v>
      </c>
    </row>
    <row r="26" spans="3:6" x14ac:dyDescent="0.25">
      <c r="C26" t="s">
        <v>2</v>
      </c>
      <c r="D26" t="s">
        <v>4</v>
      </c>
      <c r="E26" s="1">
        <v>3</v>
      </c>
      <c r="F26">
        <v>5</v>
      </c>
    </row>
    <row r="27" spans="3:6" x14ac:dyDescent="0.25">
      <c r="C27" t="s">
        <v>2</v>
      </c>
      <c r="D27" t="s">
        <v>5</v>
      </c>
      <c r="E27" s="1">
        <v>1</v>
      </c>
      <c r="F27">
        <v>5</v>
      </c>
    </row>
    <row r="28" spans="3:6" x14ac:dyDescent="0.25">
      <c r="C28" t="s">
        <v>2</v>
      </c>
      <c r="D28" t="s">
        <v>5</v>
      </c>
      <c r="E28" s="1">
        <v>2</v>
      </c>
      <c r="F28">
        <v>5</v>
      </c>
    </row>
    <row r="29" spans="3:6" x14ac:dyDescent="0.25">
      <c r="C29" t="s">
        <v>2</v>
      </c>
      <c r="D29" t="s">
        <v>5</v>
      </c>
      <c r="E29" s="1">
        <v>3</v>
      </c>
      <c r="F29">
        <v>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sqref="A1:C9"/>
    </sheetView>
  </sheetViews>
  <sheetFormatPr defaultRowHeight="15" x14ac:dyDescent="0.25"/>
  <sheetData>
    <row r="1" spans="1:3" x14ac:dyDescent="0.25">
      <c r="A1" t="s">
        <v>44</v>
      </c>
    </row>
    <row r="2" spans="1:3" x14ac:dyDescent="0.25">
      <c r="A2" t="s">
        <v>108</v>
      </c>
    </row>
    <row r="3" spans="1:3" x14ac:dyDescent="0.25">
      <c r="A3" t="s">
        <v>127</v>
      </c>
    </row>
    <row r="4" spans="1:3" x14ac:dyDescent="0.25">
      <c r="A4" t="s">
        <v>128</v>
      </c>
    </row>
    <row r="6" spans="1:3" x14ac:dyDescent="0.25">
      <c r="A6">
        <v>2</v>
      </c>
      <c r="B6">
        <v>5.166666666666667</v>
      </c>
      <c r="C6" t="s">
        <v>48</v>
      </c>
    </row>
    <row r="7" spans="1:3" x14ac:dyDescent="0.25">
      <c r="A7">
        <v>3</v>
      </c>
      <c r="B7">
        <v>4.833333333333333</v>
      </c>
      <c r="C7" t="s">
        <v>48</v>
      </c>
    </row>
    <row r="8" spans="1:3" x14ac:dyDescent="0.25">
      <c r="A8">
        <v>1</v>
      </c>
      <c r="B8">
        <v>4.5</v>
      </c>
      <c r="C8" t="s">
        <v>48</v>
      </c>
    </row>
    <row r="9" spans="1:3" x14ac:dyDescent="0.25">
      <c r="A9">
        <v>4</v>
      </c>
      <c r="B9">
        <v>4.5</v>
      </c>
      <c r="C9" t="s">
        <v>48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F8" sqref="F8"/>
    </sheetView>
  </sheetViews>
  <sheetFormatPr defaultRowHeight="15" x14ac:dyDescent="0.25"/>
  <cols>
    <col min="1" max="1" width="20.85546875" bestFit="1" customWidth="1"/>
    <col min="2" max="5" width="11.85546875" bestFit="1" customWidth="1"/>
    <col min="6" max="6" width="10.5703125" bestFit="1" customWidth="1"/>
  </cols>
  <sheetData>
    <row r="1" spans="1:12" ht="14.45" x14ac:dyDescent="0.35">
      <c r="A1" t="s">
        <v>18</v>
      </c>
    </row>
    <row r="2" spans="1:12" ht="14.45" x14ac:dyDescent="0.35">
      <c r="A2" t="s">
        <v>79</v>
      </c>
    </row>
    <row r="5" spans="1:12" ht="14.45" x14ac:dyDescent="0.35">
      <c r="A5" t="s">
        <v>80</v>
      </c>
      <c r="B5" t="s">
        <v>7</v>
      </c>
    </row>
    <row r="6" spans="1:12" ht="14.45" x14ac:dyDescent="0.35">
      <c r="A6" t="s">
        <v>6</v>
      </c>
      <c r="B6" t="s">
        <v>3</v>
      </c>
      <c r="C6" t="s">
        <v>4</v>
      </c>
      <c r="D6" t="s">
        <v>5</v>
      </c>
      <c r="E6" t="s">
        <v>1</v>
      </c>
      <c r="F6" t="s">
        <v>20</v>
      </c>
    </row>
    <row r="7" spans="1:12" ht="14.45" x14ac:dyDescent="0.35">
      <c r="A7" t="s">
        <v>2</v>
      </c>
      <c r="B7">
        <v>4.333333333333333</v>
      </c>
      <c r="C7">
        <v>6</v>
      </c>
      <c r="D7">
        <v>4.666666666666667</v>
      </c>
      <c r="E7">
        <v>5</v>
      </c>
      <c r="F7">
        <v>5</v>
      </c>
      <c r="H7" s="12">
        <v>5</v>
      </c>
      <c r="I7" s="12" t="s">
        <v>48</v>
      </c>
    </row>
    <row r="8" spans="1:12" ht="14.45" x14ac:dyDescent="0.35">
      <c r="A8" t="s">
        <v>0</v>
      </c>
      <c r="B8">
        <v>4.666666666666667</v>
      </c>
      <c r="C8">
        <v>4.333333333333333</v>
      </c>
      <c r="D8">
        <v>5</v>
      </c>
      <c r="E8">
        <v>4</v>
      </c>
      <c r="F8">
        <v>4.5</v>
      </c>
      <c r="H8" s="12">
        <v>4.5</v>
      </c>
      <c r="I8" s="12" t="s">
        <v>48</v>
      </c>
    </row>
    <row r="9" spans="1:12" ht="14.45" x14ac:dyDescent="0.35">
      <c r="A9" t="s">
        <v>20</v>
      </c>
      <c r="B9">
        <v>4.5</v>
      </c>
      <c r="C9">
        <v>5.166666666666667</v>
      </c>
      <c r="D9">
        <v>4.833333333333333</v>
      </c>
      <c r="E9">
        <v>4.5</v>
      </c>
      <c r="F9">
        <v>4.75</v>
      </c>
    </row>
    <row r="12" spans="1:12" ht="14.45" x14ac:dyDescent="0.35">
      <c r="A12" t="s">
        <v>22</v>
      </c>
    </row>
    <row r="13" spans="1:12" ht="15.75" thickBot="1" x14ac:dyDescent="0.3"/>
    <row r="14" spans="1:12" x14ac:dyDescent="0.25">
      <c r="A14" s="16" t="s">
        <v>23</v>
      </c>
      <c r="B14" s="16" t="s">
        <v>116</v>
      </c>
      <c r="C14" s="16" t="s">
        <v>107</v>
      </c>
      <c r="D14" s="16" t="s">
        <v>117</v>
      </c>
      <c r="E14" s="16" t="s">
        <v>25</v>
      </c>
      <c r="F14" s="16" t="s">
        <v>26</v>
      </c>
      <c r="G14" s="16" t="s">
        <v>27</v>
      </c>
      <c r="H14" s="16" t="s">
        <v>28</v>
      </c>
      <c r="I14" s="16" t="s">
        <v>29</v>
      </c>
      <c r="J14" s="16" t="s">
        <v>30</v>
      </c>
      <c r="K14" s="16" t="s">
        <v>31</v>
      </c>
      <c r="L14" s="28" t="s">
        <v>134</v>
      </c>
    </row>
    <row r="15" spans="1:12" x14ac:dyDescent="0.25">
      <c r="A15" s="14" t="s">
        <v>8</v>
      </c>
      <c r="B15" s="14">
        <v>1.75</v>
      </c>
      <c r="C15" s="14">
        <v>2</v>
      </c>
      <c r="D15" s="14">
        <v>0.875</v>
      </c>
      <c r="E15" s="14">
        <v>2.4915254237288327</v>
      </c>
      <c r="F15" s="14">
        <v>0.11866815017790623</v>
      </c>
      <c r="G15" s="14"/>
      <c r="H15" s="14"/>
      <c r="I15" s="14"/>
      <c r="J15" s="14"/>
      <c r="K15" s="14"/>
      <c r="L15">
        <v>3.73</v>
      </c>
    </row>
    <row r="16" spans="1:12" x14ac:dyDescent="0.25">
      <c r="A16" s="14" t="s">
        <v>6</v>
      </c>
      <c r="B16" s="14">
        <v>1.5</v>
      </c>
      <c r="C16" s="14">
        <v>1</v>
      </c>
      <c r="D16" s="14">
        <v>1.5</v>
      </c>
      <c r="E16" s="14">
        <v>4.2711864406779991</v>
      </c>
      <c r="F16" s="14">
        <v>5.7778956963881828E-2</v>
      </c>
      <c r="G16" s="14"/>
      <c r="H16" s="14">
        <v>0.17107271265714116</v>
      </c>
      <c r="I16" s="14">
        <v>0.24193335039168448</v>
      </c>
      <c r="J16" s="14">
        <v>0.51889542928343857</v>
      </c>
      <c r="K16" s="14">
        <v>0.72019753631547934</v>
      </c>
      <c r="L16">
        <v>4.5999999999999996</v>
      </c>
    </row>
    <row r="17" spans="1:12" x14ac:dyDescent="0.25">
      <c r="A17" s="14" t="s">
        <v>7</v>
      </c>
      <c r="B17" s="14">
        <v>1.8333333333333712</v>
      </c>
      <c r="C17" s="14">
        <v>3</v>
      </c>
      <c r="D17" s="14">
        <v>0.61111111111112371</v>
      </c>
      <c r="E17" s="14">
        <v>1.7401129943503317</v>
      </c>
      <c r="F17" s="14">
        <v>0.20470311353071302</v>
      </c>
      <c r="G17" s="14"/>
      <c r="H17" s="14">
        <v>0.24193335039168448</v>
      </c>
      <c r="I17" s="14">
        <v>0.34214542531428233</v>
      </c>
      <c r="J17" s="14">
        <v>0.73382895354604805</v>
      </c>
      <c r="K17" s="14">
        <v>1.0185131234450404</v>
      </c>
      <c r="L17">
        <v>3.34</v>
      </c>
    </row>
    <row r="18" spans="1:12" x14ac:dyDescent="0.25">
      <c r="A18" s="14" t="s">
        <v>33</v>
      </c>
      <c r="B18" s="14">
        <v>4.5</v>
      </c>
      <c r="C18" s="14">
        <v>3</v>
      </c>
      <c r="D18" s="14">
        <v>1.5</v>
      </c>
      <c r="E18" s="14">
        <v>4.2711864406779991</v>
      </c>
      <c r="F18" s="14">
        <v>2.4463312024108414E-2</v>
      </c>
      <c r="G18" s="14" t="s">
        <v>32</v>
      </c>
      <c r="H18" s="14">
        <v>0.34214542531428233</v>
      </c>
      <c r="I18" s="14">
        <v>0.48386670078336896</v>
      </c>
      <c r="J18" s="14">
        <v>1.0377908585668771</v>
      </c>
      <c r="K18" s="14">
        <v>1.4403950726309587</v>
      </c>
      <c r="L18">
        <v>3.34</v>
      </c>
    </row>
    <row r="19" spans="1:12" x14ac:dyDescent="0.25">
      <c r="A19" s="14" t="s">
        <v>34</v>
      </c>
      <c r="B19" s="14">
        <v>4.9166666666666288</v>
      </c>
      <c r="C19" s="14">
        <v>14</v>
      </c>
      <c r="D19" s="14">
        <v>0.3511904761904735</v>
      </c>
      <c r="E19" s="14"/>
      <c r="F19" s="14"/>
      <c r="G19" s="14"/>
      <c r="H19" s="14"/>
      <c r="I19" s="14"/>
      <c r="J19" s="14"/>
      <c r="K19" s="14"/>
    </row>
    <row r="20" spans="1:12" x14ac:dyDescent="0.25">
      <c r="A20" s="14" t="s">
        <v>35</v>
      </c>
      <c r="B20" s="14">
        <v>14.5</v>
      </c>
      <c r="C20" s="14">
        <v>23</v>
      </c>
      <c r="D20" s="14">
        <v>0.63043478260869568</v>
      </c>
      <c r="E20" s="14"/>
      <c r="F20" s="14"/>
      <c r="G20" s="14"/>
      <c r="H20" s="14"/>
      <c r="I20" s="14"/>
      <c r="J20" s="14"/>
      <c r="K20" s="14"/>
    </row>
    <row r="21" spans="1:12" ht="15.75" thickBot="1" x14ac:dyDescent="0.3">
      <c r="A21" s="15" t="s">
        <v>81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0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D10" sqref="D10"/>
    </sheetView>
  </sheetViews>
  <sheetFormatPr defaultRowHeight="15" x14ac:dyDescent="0.25"/>
  <sheetData>
    <row r="1" spans="1:3" x14ac:dyDescent="0.35">
      <c r="A1" t="s">
        <v>44</v>
      </c>
    </row>
    <row r="2" spans="1:3" x14ac:dyDescent="0.35">
      <c r="A2" t="s">
        <v>45</v>
      </c>
    </row>
    <row r="3" spans="1:3" x14ac:dyDescent="0.35">
      <c r="A3" t="s">
        <v>82</v>
      </c>
    </row>
    <row r="4" spans="1:3" x14ac:dyDescent="0.35">
      <c r="A4" t="s">
        <v>83</v>
      </c>
    </row>
    <row r="6" spans="1:3" x14ac:dyDescent="0.35">
      <c r="A6">
        <v>1</v>
      </c>
      <c r="B6">
        <v>5</v>
      </c>
      <c r="C6" t="s">
        <v>48</v>
      </c>
    </row>
    <row r="7" spans="1:3" x14ac:dyDescent="0.35">
      <c r="A7">
        <v>2</v>
      </c>
      <c r="B7">
        <v>4.5</v>
      </c>
      <c r="C7" t="s">
        <v>48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P30"/>
  <sheetViews>
    <sheetView workbookViewId="0">
      <selection activeCell="K6" sqref="K6:P16"/>
    </sheetView>
  </sheetViews>
  <sheetFormatPr defaultRowHeight="15" x14ac:dyDescent="0.25"/>
  <cols>
    <col min="6" max="6" width="12.42578125" customWidth="1"/>
    <col min="7" max="7" width="16.85546875" customWidth="1"/>
  </cols>
  <sheetData>
    <row r="6" spans="4:16" ht="15.75" x14ac:dyDescent="0.25">
      <c r="D6" s="1" t="s">
        <v>6</v>
      </c>
      <c r="E6" s="1" t="s">
        <v>7</v>
      </c>
      <c r="F6" s="1" t="s">
        <v>8</v>
      </c>
      <c r="G6" s="9" t="s">
        <v>84</v>
      </c>
      <c r="K6" s="17" t="s">
        <v>96</v>
      </c>
      <c r="L6" s="18"/>
      <c r="M6" s="19" t="s">
        <v>97</v>
      </c>
      <c r="N6" s="20"/>
      <c r="O6" s="17" t="s">
        <v>35</v>
      </c>
      <c r="P6" s="21" t="s">
        <v>98</v>
      </c>
    </row>
    <row r="7" spans="4:16" ht="15.75" x14ac:dyDescent="0.25">
      <c r="D7" t="s">
        <v>0</v>
      </c>
      <c r="E7" t="s">
        <v>1</v>
      </c>
      <c r="F7" s="2">
        <v>1</v>
      </c>
      <c r="G7">
        <v>5</v>
      </c>
      <c r="K7" s="22"/>
      <c r="L7" s="21">
        <v>1</v>
      </c>
      <c r="M7" s="21">
        <v>2</v>
      </c>
      <c r="N7" s="21">
        <v>3</v>
      </c>
      <c r="O7" s="22"/>
      <c r="P7" s="23"/>
    </row>
    <row r="8" spans="4:16" ht="15.75" x14ac:dyDescent="0.25">
      <c r="D8" t="s">
        <v>0</v>
      </c>
      <c r="E8" t="s">
        <v>1</v>
      </c>
      <c r="F8" s="3">
        <v>2</v>
      </c>
      <c r="G8">
        <v>5</v>
      </c>
      <c r="K8" s="24" t="s">
        <v>99</v>
      </c>
      <c r="L8" s="25">
        <v>5</v>
      </c>
      <c r="M8" s="25">
        <v>5</v>
      </c>
      <c r="N8" s="25">
        <v>4</v>
      </c>
      <c r="O8" s="25">
        <f>SUM(L8:N8)</f>
        <v>14</v>
      </c>
      <c r="P8" s="23">
        <f>AVERAGE(L8:N8)</f>
        <v>4.666666666666667</v>
      </c>
    </row>
    <row r="9" spans="4:16" ht="15.75" x14ac:dyDescent="0.25">
      <c r="D9" t="s">
        <v>0</v>
      </c>
      <c r="E9" t="s">
        <v>1</v>
      </c>
      <c r="F9" s="6">
        <v>3</v>
      </c>
      <c r="G9">
        <v>4</v>
      </c>
      <c r="K9" s="26" t="s">
        <v>101</v>
      </c>
      <c r="L9" s="27">
        <v>6</v>
      </c>
      <c r="M9" s="27">
        <v>5</v>
      </c>
      <c r="N9" s="27">
        <v>5</v>
      </c>
      <c r="O9" s="25">
        <f t="shared" ref="O9:O15" si="0">SUM(L9:N9)</f>
        <v>16</v>
      </c>
      <c r="P9" s="23">
        <f t="shared" ref="P9:P15" si="1">AVERAGE(L9:N9)</f>
        <v>5.333333333333333</v>
      </c>
    </row>
    <row r="10" spans="4:16" ht="15.75" x14ac:dyDescent="0.25">
      <c r="D10" t="s">
        <v>0</v>
      </c>
      <c r="E10" t="s">
        <v>3</v>
      </c>
      <c r="F10" s="1">
        <v>1</v>
      </c>
      <c r="G10">
        <v>5</v>
      </c>
      <c r="K10" s="21" t="s">
        <v>100</v>
      </c>
      <c r="L10" s="23">
        <v>5</v>
      </c>
      <c r="M10" s="23">
        <v>6</v>
      </c>
      <c r="N10" s="23">
        <v>5</v>
      </c>
      <c r="O10" s="25">
        <f t="shared" si="0"/>
        <v>16</v>
      </c>
      <c r="P10" s="23">
        <f t="shared" si="1"/>
        <v>5.333333333333333</v>
      </c>
    </row>
    <row r="11" spans="4:16" ht="15.75" x14ac:dyDescent="0.25">
      <c r="D11" t="s">
        <v>0</v>
      </c>
      <c r="E11" t="s">
        <v>3</v>
      </c>
      <c r="F11" s="1">
        <v>2</v>
      </c>
      <c r="G11">
        <v>6</v>
      </c>
      <c r="K11" s="24" t="s">
        <v>102</v>
      </c>
      <c r="L11" s="25">
        <v>5</v>
      </c>
      <c r="M11" s="25">
        <v>6</v>
      </c>
      <c r="N11" s="25"/>
      <c r="O11" s="25">
        <f t="shared" si="0"/>
        <v>11</v>
      </c>
      <c r="P11" s="23">
        <f t="shared" si="1"/>
        <v>5.5</v>
      </c>
    </row>
    <row r="12" spans="4:16" ht="15.75" x14ac:dyDescent="0.25">
      <c r="D12" t="s">
        <v>0</v>
      </c>
      <c r="E12" t="s">
        <v>3</v>
      </c>
      <c r="F12" s="1">
        <v>3</v>
      </c>
      <c r="G12">
        <v>5</v>
      </c>
      <c r="K12" s="26" t="s">
        <v>103</v>
      </c>
      <c r="L12" s="27">
        <v>5</v>
      </c>
      <c r="M12" s="27">
        <v>5</v>
      </c>
      <c r="N12" s="27">
        <v>5</v>
      </c>
      <c r="O12" s="25">
        <f t="shared" si="0"/>
        <v>15</v>
      </c>
      <c r="P12" s="23">
        <f t="shared" si="1"/>
        <v>5</v>
      </c>
    </row>
    <row r="13" spans="4:16" ht="15.75" x14ac:dyDescent="0.25">
      <c r="D13" t="s">
        <v>0</v>
      </c>
      <c r="E13" t="s">
        <v>4</v>
      </c>
      <c r="F13" s="1">
        <v>1</v>
      </c>
      <c r="G13">
        <v>5</v>
      </c>
      <c r="K13" s="21" t="s">
        <v>104</v>
      </c>
      <c r="L13" s="23">
        <v>7</v>
      </c>
      <c r="M13" s="23">
        <v>6</v>
      </c>
      <c r="N13" s="23">
        <v>6</v>
      </c>
      <c r="O13" s="25">
        <f t="shared" si="0"/>
        <v>19</v>
      </c>
      <c r="P13" s="23">
        <f t="shared" si="1"/>
        <v>6.333333333333333</v>
      </c>
    </row>
    <row r="14" spans="4:16" ht="15.75" x14ac:dyDescent="0.25">
      <c r="D14" t="s">
        <v>0</v>
      </c>
      <c r="E14" t="s">
        <v>4</v>
      </c>
      <c r="F14" s="1">
        <v>2</v>
      </c>
      <c r="G14">
        <v>5</v>
      </c>
      <c r="K14" s="24" t="s">
        <v>105</v>
      </c>
      <c r="L14" s="25">
        <v>5</v>
      </c>
      <c r="M14" s="25">
        <v>5</v>
      </c>
      <c r="N14" s="25">
        <v>5</v>
      </c>
      <c r="O14" s="25">
        <f t="shared" si="0"/>
        <v>15</v>
      </c>
      <c r="P14" s="23">
        <f t="shared" si="1"/>
        <v>5</v>
      </c>
    </row>
    <row r="15" spans="4:16" ht="15.75" x14ac:dyDescent="0.25">
      <c r="D15" t="s">
        <v>0</v>
      </c>
      <c r="E15" t="s">
        <v>4</v>
      </c>
      <c r="F15" s="1">
        <v>3</v>
      </c>
      <c r="G15">
        <v>5</v>
      </c>
      <c r="K15" s="26" t="s">
        <v>106</v>
      </c>
      <c r="L15" s="27">
        <v>6</v>
      </c>
      <c r="M15" s="27">
        <v>5</v>
      </c>
      <c r="N15" s="27">
        <v>5</v>
      </c>
      <c r="O15" s="25">
        <f t="shared" si="0"/>
        <v>16</v>
      </c>
      <c r="P15" s="23">
        <f t="shared" si="1"/>
        <v>5.333333333333333</v>
      </c>
    </row>
    <row r="16" spans="4:16" ht="15.75" x14ac:dyDescent="0.25">
      <c r="D16" t="s">
        <v>0</v>
      </c>
      <c r="E16" t="s">
        <v>5</v>
      </c>
      <c r="F16" s="1">
        <v>1</v>
      </c>
      <c r="G16">
        <v>5</v>
      </c>
      <c r="K16" s="21" t="s">
        <v>35</v>
      </c>
      <c r="L16" s="23">
        <f>SUM(L8:L15)</f>
        <v>44</v>
      </c>
      <c r="M16" s="23">
        <f t="shared" ref="M16:N16" si="2">SUM(M8:M15)</f>
        <v>43</v>
      </c>
      <c r="N16" s="23">
        <f t="shared" si="2"/>
        <v>35</v>
      </c>
      <c r="O16" s="25">
        <f>SUM(L16:N16)</f>
        <v>122</v>
      </c>
      <c r="P16" s="23">
        <f>SUM(P8:P15)</f>
        <v>42.5</v>
      </c>
    </row>
    <row r="17" spans="4:7" x14ac:dyDescent="0.35">
      <c r="D17" t="s">
        <v>0</v>
      </c>
      <c r="E17" t="s">
        <v>5</v>
      </c>
      <c r="F17" s="1">
        <v>2</v>
      </c>
      <c r="G17">
        <v>5</v>
      </c>
    </row>
    <row r="18" spans="4:7" x14ac:dyDescent="0.35">
      <c r="D18" t="s">
        <v>0</v>
      </c>
      <c r="E18" t="s">
        <v>5</v>
      </c>
      <c r="F18" s="1">
        <v>3</v>
      </c>
      <c r="G18">
        <v>5</v>
      </c>
    </row>
    <row r="19" spans="4:7" x14ac:dyDescent="0.35">
      <c r="D19" t="s">
        <v>2</v>
      </c>
      <c r="E19" t="s">
        <v>1</v>
      </c>
      <c r="F19" s="1">
        <v>1</v>
      </c>
      <c r="G19">
        <v>6</v>
      </c>
    </row>
    <row r="20" spans="4:7" x14ac:dyDescent="0.35">
      <c r="D20" t="s">
        <v>2</v>
      </c>
      <c r="E20" t="s">
        <v>1</v>
      </c>
      <c r="F20" s="1">
        <v>2</v>
      </c>
      <c r="G20">
        <v>5</v>
      </c>
    </row>
    <row r="21" spans="4:7" x14ac:dyDescent="0.35">
      <c r="D21" t="s">
        <v>2</v>
      </c>
      <c r="E21" t="s">
        <v>1</v>
      </c>
      <c r="F21" s="1">
        <v>3</v>
      </c>
      <c r="G21">
        <v>5</v>
      </c>
    </row>
    <row r="22" spans="4:7" x14ac:dyDescent="0.35">
      <c r="D22" t="s">
        <v>2</v>
      </c>
      <c r="E22" t="s">
        <v>3</v>
      </c>
      <c r="F22" s="1">
        <v>1</v>
      </c>
      <c r="G22">
        <v>5</v>
      </c>
    </row>
    <row r="23" spans="4:7" x14ac:dyDescent="0.35">
      <c r="D23" t="s">
        <v>2</v>
      </c>
      <c r="E23" t="s">
        <v>3</v>
      </c>
      <c r="F23" s="1">
        <v>2</v>
      </c>
      <c r="G23">
        <v>6</v>
      </c>
    </row>
    <row r="24" spans="4:7" x14ac:dyDescent="0.25">
      <c r="D24" t="s">
        <v>2</v>
      </c>
      <c r="E24" t="s">
        <v>3</v>
      </c>
      <c r="F24" s="1">
        <v>3</v>
      </c>
      <c r="G24">
        <v>5</v>
      </c>
    </row>
    <row r="25" spans="4:7" x14ac:dyDescent="0.25">
      <c r="D25" t="s">
        <v>2</v>
      </c>
      <c r="E25" t="s">
        <v>4</v>
      </c>
      <c r="F25" s="1">
        <v>1</v>
      </c>
      <c r="G25">
        <v>7</v>
      </c>
    </row>
    <row r="26" spans="4:7" x14ac:dyDescent="0.25">
      <c r="D26" t="s">
        <v>2</v>
      </c>
      <c r="E26" t="s">
        <v>4</v>
      </c>
      <c r="F26" s="1">
        <v>2</v>
      </c>
      <c r="G26">
        <v>6</v>
      </c>
    </row>
    <row r="27" spans="4:7" x14ac:dyDescent="0.25">
      <c r="D27" t="s">
        <v>2</v>
      </c>
      <c r="E27" t="s">
        <v>4</v>
      </c>
      <c r="F27" s="1">
        <v>3</v>
      </c>
      <c r="G27">
        <v>6</v>
      </c>
    </row>
    <row r="28" spans="4:7" x14ac:dyDescent="0.25">
      <c r="D28" t="s">
        <v>2</v>
      </c>
      <c r="E28" t="s">
        <v>5</v>
      </c>
      <c r="F28" s="1">
        <v>1</v>
      </c>
      <c r="G28">
        <v>6</v>
      </c>
    </row>
    <row r="29" spans="4:7" x14ac:dyDescent="0.25">
      <c r="D29" t="s">
        <v>2</v>
      </c>
      <c r="E29" t="s">
        <v>5</v>
      </c>
      <c r="F29" s="1">
        <v>2</v>
      </c>
      <c r="G29">
        <v>5</v>
      </c>
    </row>
    <row r="30" spans="4:7" x14ac:dyDescent="0.25">
      <c r="D30" t="s">
        <v>2</v>
      </c>
      <c r="E30" t="s">
        <v>5</v>
      </c>
      <c r="F30" s="1">
        <v>3</v>
      </c>
      <c r="G30">
        <v>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M20" sqref="M20"/>
    </sheetView>
  </sheetViews>
  <sheetFormatPr defaultRowHeight="15" x14ac:dyDescent="0.25"/>
  <sheetData>
    <row r="1" spans="1:3" x14ac:dyDescent="0.25">
      <c r="A1" t="s">
        <v>44</v>
      </c>
    </row>
    <row r="2" spans="1:3" x14ac:dyDescent="0.25">
      <c r="A2" t="s">
        <v>108</v>
      </c>
    </row>
    <row r="3" spans="1:3" x14ac:dyDescent="0.25">
      <c r="A3" t="s">
        <v>129</v>
      </c>
    </row>
    <row r="4" spans="1:3" x14ac:dyDescent="0.25">
      <c r="A4" t="s">
        <v>130</v>
      </c>
    </row>
    <row r="6" spans="1:3" x14ac:dyDescent="0.25">
      <c r="A6">
        <v>2</v>
      </c>
      <c r="B6">
        <v>5.666666666666667</v>
      </c>
      <c r="C6" t="s">
        <v>48</v>
      </c>
    </row>
    <row r="7" spans="1:3" x14ac:dyDescent="0.25">
      <c r="A7">
        <v>1</v>
      </c>
      <c r="B7">
        <v>5.333333333333333</v>
      </c>
      <c r="C7" t="s">
        <v>131</v>
      </c>
    </row>
    <row r="8" spans="1:3" x14ac:dyDescent="0.25">
      <c r="A8">
        <v>3</v>
      </c>
      <c r="B8">
        <v>5.166666666666667</v>
      </c>
      <c r="C8" t="s">
        <v>131</v>
      </c>
    </row>
    <row r="9" spans="1:3" x14ac:dyDescent="0.25">
      <c r="A9">
        <v>4</v>
      </c>
      <c r="B9">
        <v>5</v>
      </c>
      <c r="C9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L15" sqref="L15:L18"/>
    </sheetView>
  </sheetViews>
  <sheetFormatPr defaultRowHeight="15" x14ac:dyDescent="0.25"/>
  <cols>
    <col min="1" max="1" width="23.140625" bestFit="1" customWidth="1"/>
    <col min="2" max="6" width="11.85546875" bestFit="1" customWidth="1"/>
  </cols>
  <sheetData>
    <row r="1" spans="1:12" ht="14.45" x14ac:dyDescent="0.35">
      <c r="A1" t="s">
        <v>18</v>
      </c>
    </row>
    <row r="2" spans="1:12" ht="14.45" x14ac:dyDescent="0.35">
      <c r="A2" t="s">
        <v>19</v>
      </c>
    </row>
    <row r="5" spans="1:12" ht="14.45" x14ac:dyDescent="0.35">
      <c r="A5" t="s">
        <v>21</v>
      </c>
      <c r="B5" t="s">
        <v>7</v>
      </c>
    </row>
    <row r="6" spans="1:12" x14ac:dyDescent="0.25">
      <c r="A6" t="s">
        <v>6</v>
      </c>
      <c r="B6" t="s">
        <v>3</v>
      </c>
      <c r="C6" t="s">
        <v>4</v>
      </c>
      <c r="D6" t="s">
        <v>5</v>
      </c>
      <c r="E6" t="s">
        <v>1</v>
      </c>
      <c r="F6" t="s">
        <v>20</v>
      </c>
    </row>
    <row r="7" spans="1:12" x14ac:dyDescent="0.25">
      <c r="A7" t="s">
        <v>2</v>
      </c>
      <c r="B7">
        <v>11.133333333333335</v>
      </c>
      <c r="C7">
        <v>10.299999999999999</v>
      </c>
      <c r="D7">
        <v>9.8333333333333339</v>
      </c>
      <c r="E7">
        <v>7.5999999999999988</v>
      </c>
      <c r="F7">
        <v>9.7166666666666668</v>
      </c>
      <c r="H7" s="12">
        <v>9.7166666666666668</v>
      </c>
      <c r="I7" s="12" t="s">
        <v>48</v>
      </c>
    </row>
    <row r="8" spans="1:12" x14ac:dyDescent="0.25">
      <c r="A8" t="s">
        <v>0</v>
      </c>
      <c r="B8">
        <v>5.7</v>
      </c>
      <c r="C8">
        <v>5.9000000000000012</v>
      </c>
      <c r="D8">
        <v>7.4666666666666659</v>
      </c>
      <c r="E8">
        <v>4.6000000000000005</v>
      </c>
      <c r="F8">
        <v>5.9166666666666652</v>
      </c>
      <c r="H8" s="12">
        <v>5.9166666666666652</v>
      </c>
      <c r="I8" s="12" t="s">
        <v>49</v>
      </c>
    </row>
    <row r="9" spans="1:12" x14ac:dyDescent="0.25">
      <c r="A9" t="s">
        <v>20</v>
      </c>
      <c r="B9">
        <v>8.4166666666666679</v>
      </c>
      <c r="C9">
        <v>8.1</v>
      </c>
      <c r="D9">
        <v>8.65</v>
      </c>
      <c r="E9">
        <v>6.0999999999999988</v>
      </c>
      <c r="F9">
        <v>7.8166666666666664</v>
      </c>
    </row>
    <row r="12" spans="1:12" x14ac:dyDescent="0.25">
      <c r="A12" t="s">
        <v>22</v>
      </c>
    </row>
    <row r="13" spans="1:12" ht="15.75" thickBot="1" x14ac:dyDescent="0.3"/>
    <row r="14" spans="1:12" x14ac:dyDescent="0.25">
      <c r="A14" s="11" t="s">
        <v>23</v>
      </c>
      <c r="B14" s="11" t="s">
        <v>116</v>
      </c>
      <c r="C14" s="11" t="s">
        <v>107</v>
      </c>
      <c r="D14" s="11" t="s">
        <v>117</v>
      </c>
      <c r="E14" s="11" t="s">
        <v>25</v>
      </c>
      <c r="F14" s="11" t="s">
        <v>26</v>
      </c>
      <c r="G14" s="11" t="s">
        <v>27</v>
      </c>
      <c r="H14" s="11" t="s">
        <v>28</v>
      </c>
      <c r="I14" s="11" t="s">
        <v>29</v>
      </c>
      <c r="J14" s="11" t="s">
        <v>30</v>
      </c>
      <c r="K14" s="11" t="s">
        <v>31</v>
      </c>
      <c r="L14" s="28" t="s">
        <v>134</v>
      </c>
    </row>
    <row r="15" spans="1:12" x14ac:dyDescent="0.25">
      <c r="A15" t="s">
        <v>8</v>
      </c>
      <c r="B15">
        <v>1.965833333333876</v>
      </c>
      <c r="C15">
        <v>2</v>
      </c>
      <c r="D15">
        <v>0.982916666666938</v>
      </c>
      <c r="E15">
        <v>2.6492860580792281</v>
      </c>
      <c r="F15">
        <v>0.10573530192764453</v>
      </c>
      <c r="L15">
        <v>3.73</v>
      </c>
    </row>
    <row r="16" spans="1:12" x14ac:dyDescent="0.25">
      <c r="A16" t="s">
        <v>6</v>
      </c>
      <c r="B16">
        <v>86.640000000000327</v>
      </c>
      <c r="C16">
        <v>1</v>
      </c>
      <c r="D16">
        <v>86.640000000000327</v>
      </c>
      <c r="E16">
        <v>233.52350393073863</v>
      </c>
      <c r="F16">
        <v>3.9786629413132432E-10</v>
      </c>
      <c r="G16" t="s">
        <v>32</v>
      </c>
      <c r="H16">
        <v>0.17583417964136724</v>
      </c>
      <c r="I16">
        <v>0.2486670815775687</v>
      </c>
      <c r="J16">
        <v>0.53333784629094005</v>
      </c>
      <c r="K16">
        <v>0.74024279507138502</v>
      </c>
      <c r="L16">
        <v>4.5999999999999996</v>
      </c>
    </row>
    <row r="17" spans="1:12" x14ac:dyDescent="0.25">
      <c r="A17" t="s">
        <v>7</v>
      </c>
      <c r="B17">
        <v>24.490000000000464</v>
      </c>
      <c r="C17">
        <v>3</v>
      </c>
      <c r="D17">
        <v>8.1633333333334885</v>
      </c>
      <c r="E17">
        <v>22.002887854970282</v>
      </c>
      <c r="F17">
        <v>1.4522516979331153E-5</v>
      </c>
      <c r="G17" t="s">
        <v>32</v>
      </c>
      <c r="H17">
        <v>0.2486670815775687</v>
      </c>
      <c r="I17">
        <v>0.35166835928273449</v>
      </c>
      <c r="J17">
        <v>0.7542536155515045</v>
      </c>
      <c r="K17">
        <v>1.0468614002389205</v>
      </c>
      <c r="L17">
        <v>3.34</v>
      </c>
    </row>
    <row r="18" spans="1:12" x14ac:dyDescent="0.25">
      <c r="A18" t="s">
        <v>33</v>
      </c>
      <c r="B18">
        <v>8.5833333333330302</v>
      </c>
      <c r="C18">
        <v>3</v>
      </c>
      <c r="D18">
        <v>2.8611111111110099</v>
      </c>
      <c r="E18">
        <v>7.711642333815897</v>
      </c>
      <c r="F18">
        <v>2.782995932810243E-3</v>
      </c>
      <c r="G18" t="s">
        <v>32</v>
      </c>
      <c r="H18">
        <v>0.35166835928273449</v>
      </c>
      <c r="I18">
        <v>0.4973341631551374</v>
      </c>
      <c r="J18">
        <v>1.0666756925818801</v>
      </c>
      <c r="K18">
        <v>1.48048559014277</v>
      </c>
      <c r="L18">
        <v>3.34</v>
      </c>
    </row>
    <row r="19" spans="1:12" x14ac:dyDescent="0.25">
      <c r="A19" t="s">
        <v>34</v>
      </c>
      <c r="B19">
        <v>5.1941666666656374</v>
      </c>
      <c r="C19">
        <v>14</v>
      </c>
      <c r="D19">
        <v>0.37101190476183127</v>
      </c>
    </row>
    <row r="20" spans="1:12" x14ac:dyDescent="0.25">
      <c r="A20" t="s">
        <v>35</v>
      </c>
      <c r="B20">
        <v>126.87333333333333</v>
      </c>
      <c r="C20">
        <v>23</v>
      </c>
      <c r="D20">
        <v>5.5162318840579712</v>
      </c>
    </row>
    <row r="21" spans="1:12" ht="15.75" thickBot="1" x14ac:dyDescent="0.3">
      <c r="A21" s="10" t="s">
        <v>36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F8" sqref="F8"/>
    </sheetView>
  </sheetViews>
  <sheetFormatPr defaultRowHeight="15" x14ac:dyDescent="0.25"/>
  <cols>
    <col min="1" max="1" width="20.85546875" bestFit="1" customWidth="1"/>
    <col min="2" max="6" width="11.85546875" bestFit="1" customWidth="1"/>
  </cols>
  <sheetData>
    <row r="1" spans="1:12" ht="14.45" x14ac:dyDescent="0.35">
      <c r="A1" t="s">
        <v>18</v>
      </c>
    </row>
    <row r="2" spans="1:12" ht="14.45" x14ac:dyDescent="0.35">
      <c r="A2" t="s">
        <v>85</v>
      </c>
    </row>
    <row r="5" spans="1:12" ht="14.45" x14ac:dyDescent="0.35">
      <c r="A5" t="s">
        <v>86</v>
      </c>
      <c r="B5" t="s">
        <v>7</v>
      </c>
    </row>
    <row r="6" spans="1:12" ht="14.45" x14ac:dyDescent="0.35">
      <c r="A6" t="s">
        <v>6</v>
      </c>
      <c r="B6" t="s">
        <v>3</v>
      </c>
      <c r="C6" t="s">
        <v>4</v>
      </c>
      <c r="D6" t="s">
        <v>5</v>
      </c>
      <c r="E6" t="s">
        <v>1</v>
      </c>
      <c r="F6" t="s">
        <v>20</v>
      </c>
    </row>
    <row r="7" spans="1:12" ht="14.45" x14ac:dyDescent="0.35">
      <c r="A7" t="s">
        <v>2</v>
      </c>
      <c r="B7">
        <v>5.333333333333333</v>
      </c>
      <c r="C7">
        <v>6.333333333333333</v>
      </c>
      <c r="D7">
        <v>5.333333333333333</v>
      </c>
      <c r="E7">
        <v>5.333333333333333</v>
      </c>
      <c r="F7">
        <v>5.583333333333333</v>
      </c>
      <c r="H7" s="12">
        <v>5.583333333333333</v>
      </c>
      <c r="I7" s="12" t="s">
        <v>48</v>
      </c>
    </row>
    <row r="8" spans="1:12" ht="14.45" x14ac:dyDescent="0.35">
      <c r="A8" t="s">
        <v>0</v>
      </c>
      <c r="B8">
        <v>5.333333333333333</v>
      </c>
      <c r="C8">
        <v>5</v>
      </c>
      <c r="D8">
        <v>5</v>
      </c>
      <c r="E8">
        <v>4.666666666666667</v>
      </c>
      <c r="F8">
        <v>5</v>
      </c>
      <c r="H8" s="12">
        <v>5</v>
      </c>
      <c r="I8" s="12" t="s">
        <v>49</v>
      </c>
    </row>
    <row r="9" spans="1:12" ht="14.45" x14ac:dyDescent="0.35">
      <c r="A9" t="s">
        <v>20</v>
      </c>
      <c r="B9">
        <v>5.333333333333333</v>
      </c>
      <c r="C9">
        <v>5.666666666666667</v>
      </c>
      <c r="D9">
        <v>5.166666666666667</v>
      </c>
      <c r="E9">
        <v>5</v>
      </c>
      <c r="F9">
        <v>5.291666666666667</v>
      </c>
    </row>
    <row r="12" spans="1:12" ht="14.45" x14ac:dyDescent="0.35">
      <c r="A12" t="s">
        <v>22</v>
      </c>
    </row>
    <row r="13" spans="1:12" ht="15.75" thickBot="1" x14ac:dyDescent="0.3"/>
    <row r="14" spans="1:12" x14ac:dyDescent="0.25">
      <c r="A14" s="16" t="s">
        <v>23</v>
      </c>
      <c r="B14" s="16" t="s">
        <v>116</v>
      </c>
      <c r="C14" s="16" t="s">
        <v>107</v>
      </c>
      <c r="D14" s="16" t="s">
        <v>117</v>
      </c>
      <c r="E14" s="16" t="s">
        <v>25</v>
      </c>
      <c r="F14" s="16" t="s">
        <v>26</v>
      </c>
      <c r="G14" s="16" t="s">
        <v>27</v>
      </c>
      <c r="H14" s="16" t="s">
        <v>28</v>
      </c>
      <c r="I14" s="16" t="s">
        <v>29</v>
      </c>
      <c r="J14" s="16" t="s">
        <v>30</v>
      </c>
      <c r="K14" s="16" t="s">
        <v>31</v>
      </c>
      <c r="L14" s="28" t="s">
        <v>134</v>
      </c>
    </row>
    <row r="15" spans="1:12" x14ac:dyDescent="0.25">
      <c r="A15" s="14" t="s">
        <v>8</v>
      </c>
      <c r="B15" s="14">
        <v>1.0833333333333712</v>
      </c>
      <c r="C15" s="14">
        <v>2</v>
      </c>
      <c r="D15" s="14">
        <v>0.54166666666668561</v>
      </c>
      <c r="E15" s="14">
        <v>2.6000000000001582</v>
      </c>
      <c r="F15" s="14">
        <v>0.10959421968828109</v>
      </c>
      <c r="G15" s="14"/>
      <c r="H15" s="14"/>
      <c r="I15" s="14"/>
      <c r="J15" s="14"/>
      <c r="K15" s="14"/>
      <c r="L15">
        <v>3.73</v>
      </c>
    </row>
    <row r="16" spans="1:12" x14ac:dyDescent="0.25">
      <c r="A16" s="14" t="s">
        <v>6</v>
      </c>
      <c r="B16" s="14">
        <v>2.0416666666667425</v>
      </c>
      <c r="C16" s="14">
        <v>1</v>
      </c>
      <c r="D16" s="14">
        <v>2.0416666666667425</v>
      </c>
      <c r="E16" s="14">
        <v>9.8000000000006171</v>
      </c>
      <c r="F16" s="14">
        <v>7.3719459712041817E-3</v>
      </c>
      <c r="G16" s="14" t="s">
        <v>32</v>
      </c>
      <c r="H16" s="14">
        <v>0.13176156917368079</v>
      </c>
      <c r="I16" s="14">
        <v>0.18633899812498009</v>
      </c>
      <c r="J16" s="14">
        <v>0.39965740261839799</v>
      </c>
      <c r="K16" s="14">
        <v>0.55470189269828762</v>
      </c>
      <c r="L16">
        <v>4.5999999999999996</v>
      </c>
    </row>
    <row r="17" spans="1:12" x14ac:dyDescent="0.25">
      <c r="A17" s="14" t="s">
        <v>7</v>
      </c>
      <c r="B17" s="14">
        <v>1.4583333333333712</v>
      </c>
      <c r="C17" s="14">
        <v>3</v>
      </c>
      <c r="D17" s="14">
        <v>0.48611111111112376</v>
      </c>
      <c r="E17" s="14">
        <v>2.3333333333334543</v>
      </c>
      <c r="F17" s="14">
        <v>0.11828357809714053</v>
      </c>
      <c r="G17" s="14"/>
      <c r="H17" s="14">
        <v>0.18633899812498009</v>
      </c>
      <c r="I17" s="14">
        <v>0.26352313834736157</v>
      </c>
      <c r="J17" s="14">
        <v>0.56520091908574299</v>
      </c>
      <c r="K17" s="14">
        <v>0.78446693972794357</v>
      </c>
      <c r="L17">
        <v>3.34</v>
      </c>
    </row>
    <row r="18" spans="1:12" x14ac:dyDescent="0.25">
      <c r="A18" s="14" t="s">
        <v>33</v>
      </c>
      <c r="B18" s="14">
        <v>1.4583333333332575</v>
      </c>
      <c r="C18" s="14">
        <v>3</v>
      </c>
      <c r="D18" s="14">
        <v>0.48611111111108585</v>
      </c>
      <c r="E18" s="14">
        <v>2.3333333333332722</v>
      </c>
      <c r="F18" s="14">
        <v>0.11828357809715988</v>
      </c>
      <c r="G18" s="14"/>
      <c r="H18" s="14">
        <v>0.26352313834736157</v>
      </c>
      <c r="I18" s="14">
        <v>0.37267799624996018</v>
      </c>
      <c r="J18" s="14">
        <v>0.79931480523679599</v>
      </c>
      <c r="K18" s="14">
        <v>1.1094037853965752</v>
      </c>
      <c r="L18">
        <v>3.34</v>
      </c>
    </row>
    <row r="19" spans="1:12" x14ac:dyDescent="0.25">
      <c r="A19" s="14" t="s">
        <v>34</v>
      </c>
      <c r="B19" s="14">
        <v>2.9166666666665915</v>
      </c>
      <c r="C19" s="14">
        <v>14</v>
      </c>
      <c r="D19" s="14">
        <v>0.20833333333332796</v>
      </c>
      <c r="E19" s="14"/>
      <c r="F19" s="14"/>
      <c r="G19" s="14"/>
      <c r="H19" s="14"/>
      <c r="I19" s="14"/>
      <c r="J19" s="14"/>
      <c r="K19" s="14"/>
    </row>
    <row r="20" spans="1:12" x14ac:dyDescent="0.25">
      <c r="A20" s="14" t="s">
        <v>35</v>
      </c>
      <c r="B20" s="14">
        <v>8.9583333333333339</v>
      </c>
      <c r="C20" s="14">
        <v>23</v>
      </c>
      <c r="D20" s="14">
        <v>0.38949275362318841</v>
      </c>
      <c r="E20" s="14"/>
      <c r="F20" s="14"/>
      <c r="G20" s="14"/>
      <c r="H20" s="14"/>
      <c r="I20" s="14"/>
      <c r="J20" s="14"/>
      <c r="K20" s="14"/>
    </row>
    <row r="21" spans="1:12" ht="15.75" thickBot="1" x14ac:dyDescent="0.3">
      <c r="A21" s="15" t="s">
        <v>87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0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G22" sqref="G22"/>
    </sheetView>
  </sheetViews>
  <sheetFormatPr defaultRowHeight="15" x14ac:dyDescent="0.25"/>
  <sheetData>
    <row r="1" spans="1:3" x14ac:dyDescent="0.35">
      <c r="A1" t="s">
        <v>44</v>
      </c>
    </row>
    <row r="2" spans="1:3" x14ac:dyDescent="0.35">
      <c r="A2" t="s">
        <v>45</v>
      </c>
    </row>
    <row r="3" spans="1:3" x14ac:dyDescent="0.35">
      <c r="A3" t="s">
        <v>88</v>
      </c>
    </row>
    <row r="4" spans="1:3" x14ac:dyDescent="0.35">
      <c r="A4" t="s">
        <v>89</v>
      </c>
    </row>
    <row r="6" spans="1:3" x14ac:dyDescent="0.35">
      <c r="A6">
        <v>1</v>
      </c>
      <c r="B6" s="12">
        <v>5.583333333333333</v>
      </c>
      <c r="C6" s="12" t="s">
        <v>48</v>
      </c>
    </row>
    <row r="7" spans="1:3" x14ac:dyDescent="0.35">
      <c r="A7">
        <v>2</v>
      </c>
      <c r="B7" s="12">
        <v>5</v>
      </c>
      <c r="C7" s="12" t="s">
        <v>49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O30"/>
  <sheetViews>
    <sheetView topLeftCell="A6" workbookViewId="0">
      <selection activeCell="L6" sqref="L6"/>
    </sheetView>
  </sheetViews>
  <sheetFormatPr defaultRowHeight="15" x14ac:dyDescent="0.25"/>
  <cols>
    <col min="6" max="6" width="15.85546875" customWidth="1"/>
    <col min="7" max="7" width="16" customWidth="1"/>
  </cols>
  <sheetData>
    <row r="6" spans="4:15" ht="15.75" x14ac:dyDescent="0.25">
      <c r="D6" s="1" t="s">
        <v>6</v>
      </c>
      <c r="E6" s="1" t="s">
        <v>7</v>
      </c>
      <c r="F6" s="1" t="s">
        <v>8</v>
      </c>
      <c r="G6" s="9" t="s">
        <v>90</v>
      </c>
      <c r="J6" s="17" t="s">
        <v>96</v>
      </c>
      <c r="K6" s="18"/>
      <c r="L6" s="19" t="s">
        <v>97</v>
      </c>
      <c r="M6" s="20"/>
      <c r="N6" s="17" t="s">
        <v>35</v>
      </c>
      <c r="O6" s="21" t="s">
        <v>98</v>
      </c>
    </row>
    <row r="7" spans="4:15" ht="15.75" x14ac:dyDescent="0.25">
      <c r="D7" t="s">
        <v>0</v>
      </c>
      <c r="E7" t="s">
        <v>1</v>
      </c>
      <c r="F7" s="2">
        <v>1</v>
      </c>
      <c r="G7">
        <v>5</v>
      </c>
      <c r="J7" s="22"/>
      <c r="K7" s="21">
        <v>1</v>
      </c>
      <c r="L7" s="21">
        <v>2</v>
      </c>
      <c r="M7" s="21">
        <v>3</v>
      </c>
      <c r="N7" s="22"/>
      <c r="O7" s="23"/>
    </row>
    <row r="8" spans="4:15" ht="15.75" x14ac:dyDescent="0.25">
      <c r="D8" t="s">
        <v>0</v>
      </c>
      <c r="E8" t="s">
        <v>1</v>
      </c>
      <c r="F8" s="3">
        <v>2</v>
      </c>
      <c r="G8">
        <v>5</v>
      </c>
      <c r="J8" s="24" t="s">
        <v>99</v>
      </c>
      <c r="K8" s="25">
        <v>5</v>
      </c>
      <c r="L8" s="25">
        <v>5</v>
      </c>
      <c r="M8" s="25">
        <v>5</v>
      </c>
      <c r="N8" s="25">
        <f>SUM(K8:M8)</f>
        <v>15</v>
      </c>
      <c r="O8" s="23">
        <f>AVERAGE(K8:M8)</f>
        <v>5</v>
      </c>
    </row>
    <row r="9" spans="4:15" ht="15.75" x14ac:dyDescent="0.25">
      <c r="D9" t="s">
        <v>0</v>
      </c>
      <c r="E9" t="s">
        <v>1</v>
      </c>
      <c r="F9" s="6">
        <v>3</v>
      </c>
      <c r="G9">
        <v>5</v>
      </c>
      <c r="J9" s="26" t="s">
        <v>101</v>
      </c>
      <c r="K9" s="27">
        <v>7</v>
      </c>
      <c r="L9" s="27">
        <v>5</v>
      </c>
      <c r="M9" s="27">
        <v>6</v>
      </c>
      <c r="N9" s="25">
        <f t="shared" ref="N9:N15" si="0">SUM(K9:M9)</f>
        <v>18</v>
      </c>
      <c r="O9" s="23">
        <f t="shared" ref="O9:O15" si="1">AVERAGE(K9:M9)</f>
        <v>6</v>
      </c>
    </row>
    <row r="10" spans="4:15" ht="15.75" x14ac:dyDescent="0.25">
      <c r="D10" t="s">
        <v>0</v>
      </c>
      <c r="E10" t="s">
        <v>3</v>
      </c>
      <c r="F10" s="1">
        <v>1</v>
      </c>
      <c r="G10">
        <v>5</v>
      </c>
      <c r="J10" s="21" t="s">
        <v>100</v>
      </c>
      <c r="K10" s="23">
        <v>5</v>
      </c>
      <c r="L10" s="23">
        <v>6</v>
      </c>
      <c r="M10" s="23">
        <v>5</v>
      </c>
      <c r="N10" s="25">
        <f t="shared" si="0"/>
        <v>16</v>
      </c>
      <c r="O10" s="23">
        <f t="shared" si="1"/>
        <v>5.333333333333333</v>
      </c>
    </row>
    <row r="11" spans="4:15" ht="15.75" x14ac:dyDescent="0.25">
      <c r="D11" t="s">
        <v>0</v>
      </c>
      <c r="E11" t="s">
        <v>3</v>
      </c>
      <c r="F11" s="1">
        <v>2</v>
      </c>
      <c r="G11">
        <v>6</v>
      </c>
      <c r="J11" s="24" t="s">
        <v>102</v>
      </c>
      <c r="K11" s="25">
        <v>6</v>
      </c>
      <c r="L11" s="25">
        <v>7</v>
      </c>
      <c r="M11" s="25">
        <v>6</v>
      </c>
      <c r="N11" s="25">
        <f t="shared" si="0"/>
        <v>19</v>
      </c>
      <c r="O11" s="23">
        <f t="shared" si="1"/>
        <v>6.333333333333333</v>
      </c>
    </row>
    <row r="12" spans="4:15" ht="15.75" x14ac:dyDescent="0.25">
      <c r="D12" t="s">
        <v>0</v>
      </c>
      <c r="E12" t="s">
        <v>3</v>
      </c>
      <c r="F12" s="1">
        <v>3</v>
      </c>
      <c r="G12">
        <v>5</v>
      </c>
      <c r="J12" s="26" t="s">
        <v>103</v>
      </c>
      <c r="K12" s="27">
        <v>5</v>
      </c>
      <c r="L12" s="27">
        <v>6</v>
      </c>
      <c r="M12" s="27">
        <v>6</v>
      </c>
      <c r="N12" s="25">
        <f t="shared" si="0"/>
        <v>17</v>
      </c>
      <c r="O12" s="23">
        <f t="shared" si="1"/>
        <v>5.666666666666667</v>
      </c>
    </row>
    <row r="13" spans="4:15" ht="15.75" x14ac:dyDescent="0.25">
      <c r="D13" t="s">
        <v>0</v>
      </c>
      <c r="E13" t="s">
        <v>4</v>
      </c>
      <c r="F13" s="1">
        <v>1</v>
      </c>
      <c r="G13">
        <v>5</v>
      </c>
      <c r="J13" s="21" t="s">
        <v>104</v>
      </c>
      <c r="K13" s="23">
        <v>8</v>
      </c>
      <c r="L13" s="23">
        <v>7</v>
      </c>
      <c r="M13" s="23">
        <v>7</v>
      </c>
      <c r="N13" s="25">
        <f t="shared" si="0"/>
        <v>22</v>
      </c>
      <c r="O13" s="23">
        <f t="shared" si="1"/>
        <v>7.333333333333333</v>
      </c>
    </row>
    <row r="14" spans="4:15" ht="15.75" x14ac:dyDescent="0.25">
      <c r="D14" t="s">
        <v>0</v>
      </c>
      <c r="E14" t="s">
        <v>4</v>
      </c>
      <c r="F14" s="1">
        <v>2</v>
      </c>
      <c r="G14">
        <v>6</v>
      </c>
      <c r="J14" s="24" t="s">
        <v>105</v>
      </c>
      <c r="K14" s="25">
        <v>5</v>
      </c>
      <c r="L14" s="25">
        <v>6</v>
      </c>
      <c r="M14" s="25">
        <v>6</v>
      </c>
      <c r="N14" s="25">
        <f t="shared" si="0"/>
        <v>17</v>
      </c>
      <c r="O14" s="23">
        <f t="shared" si="1"/>
        <v>5.666666666666667</v>
      </c>
    </row>
    <row r="15" spans="4:15" ht="15.75" x14ac:dyDescent="0.25">
      <c r="D15" t="s">
        <v>0</v>
      </c>
      <c r="E15" t="s">
        <v>4</v>
      </c>
      <c r="F15" s="1">
        <v>3</v>
      </c>
      <c r="G15">
        <v>6</v>
      </c>
      <c r="J15" s="26" t="s">
        <v>106</v>
      </c>
      <c r="K15" s="27">
        <v>7</v>
      </c>
      <c r="L15" s="27">
        <v>5</v>
      </c>
      <c r="M15" s="27">
        <v>5</v>
      </c>
      <c r="N15" s="25">
        <f t="shared" si="0"/>
        <v>17</v>
      </c>
      <c r="O15" s="23">
        <f t="shared" si="1"/>
        <v>5.666666666666667</v>
      </c>
    </row>
    <row r="16" spans="4:15" ht="15.75" x14ac:dyDescent="0.25">
      <c r="D16" t="s">
        <v>0</v>
      </c>
      <c r="E16" t="s">
        <v>5</v>
      </c>
      <c r="F16" s="1">
        <v>1</v>
      </c>
      <c r="G16">
        <v>5</v>
      </c>
      <c r="J16" s="21" t="s">
        <v>35</v>
      </c>
      <c r="K16" s="23">
        <f>SUM(K8:K15)</f>
        <v>48</v>
      </c>
      <c r="L16" s="23">
        <f t="shared" ref="L16:M16" si="2">SUM(L8:L15)</f>
        <v>47</v>
      </c>
      <c r="M16" s="23">
        <f t="shared" si="2"/>
        <v>46</v>
      </c>
      <c r="N16" s="25">
        <f>SUM(K16:M16)</f>
        <v>141</v>
      </c>
      <c r="O16" s="23">
        <f>SUM(O8:O15)</f>
        <v>46.999999999999993</v>
      </c>
    </row>
    <row r="17" spans="4:7" x14ac:dyDescent="0.35">
      <c r="D17" t="s">
        <v>0</v>
      </c>
      <c r="E17" t="s">
        <v>5</v>
      </c>
      <c r="F17" s="1">
        <v>2</v>
      </c>
      <c r="G17">
        <v>6</v>
      </c>
    </row>
    <row r="18" spans="4:7" x14ac:dyDescent="0.35">
      <c r="D18" t="s">
        <v>0</v>
      </c>
      <c r="E18" t="s">
        <v>5</v>
      </c>
      <c r="F18" s="1">
        <v>3</v>
      </c>
      <c r="G18">
        <v>6</v>
      </c>
    </row>
    <row r="19" spans="4:7" x14ac:dyDescent="0.35">
      <c r="D19" t="s">
        <v>2</v>
      </c>
      <c r="E19" t="s">
        <v>1</v>
      </c>
      <c r="F19" s="1">
        <v>1</v>
      </c>
      <c r="G19">
        <v>7</v>
      </c>
    </row>
    <row r="20" spans="4:7" x14ac:dyDescent="0.35">
      <c r="D20" t="s">
        <v>2</v>
      </c>
      <c r="E20" t="s">
        <v>1</v>
      </c>
      <c r="F20" s="1">
        <v>2</v>
      </c>
      <c r="G20">
        <v>5</v>
      </c>
    </row>
    <row r="21" spans="4:7" x14ac:dyDescent="0.35">
      <c r="D21" t="s">
        <v>2</v>
      </c>
      <c r="E21" t="s">
        <v>1</v>
      </c>
      <c r="F21" s="1">
        <v>3</v>
      </c>
      <c r="G21">
        <v>6</v>
      </c>
    </row>
    <row r="22" spans="4:7" x14ac:dyDescent="0.35">
      <c r="D22" t="s">
        <v>2</v>
      </c>
      <c r="E22" t="s">
        <v>3</v>
      </c>
      <c r="F22" s="1">
        <v>1</v>
      </c>
      <c r="G22">
        <v>6</v>
      </c>
    </row>
    <row r="23" spans="4:7" x14ac:dyDescent="0.35">
      <c r="D23" t="s">
        <v>2</v>
      </c>
      <c r="E23" t="s">
        <v>3</v>
      </c>
      <c r="F23" s="1">
        <v>2</v>
      </c>
      <c r="G23">
        <v>7</v>
      </c>
    </row>
    <row r="24" spans="4:7" x14ac:dyDescent="0.35">
      <c r="D24" t="s">
        <v>2</v>
      </c>
      <c r="E24" t="s">
        <v>3</v>
      </c>
      <c r="F24" s="1">
        <v>3</v>
      </c>
      <c r="G24">
        <v>6</v>
      </c>
    </row>
    <row r="25" spans="4:7" x14ac:dyDescent="0.35">
      <c r="D25" t="s">
        <v>2</v>
      </c>
      <c r="E25" t="s">
        <v>4</v>
      </c>
      <c r="F25" s="1">
        <v>1</v>
      </c>
      <c r="G25">
        <v>8</v>
      </c>
    </row>
    <row r="26" spans="4:7" x14ac:dyDescent="0.35">
      <c r="D26" t="s">
        <v>2</v>
      </c>
      <c r="E26" t="s">
        <v>4</v>
      </c>
      <c r="F26" s="1">
        <v>2</v>
      </c>
      <c r="G26">
        <v>7</v>
      </c>
    </row>
    <row r="27" spans="4:7" x14ac:dyDescent="0.35">
      <c r="D27" t="s">
        <v>2</v>
      </c>
      <c r="E27" t="s">
        <v>4</v>
      </c>
      <c r="F27" s="1">
        <v>3</v>
      </c>
      <c r="G27">
        <v>7</v>
      </c>
    </row>
    <row r="28" spans="4:7" x14ac:dyDescent="0.35">
      <c r="D28" t="s">
        <v>2</v>
      </c>
      <c r="E28" t="s">
        <v>5</v>
      </c>
      <c r="F28" s="1">
        <v>1</v>
      </c>
      <c r="G28">
        <v>7</v>
      </c>
    </row>
    <row r="29" spans="4:7" x14ac:dyDescent="0.25">
      <c r="D29" t="s">
        <v>2</v>
      </c>
      <c r="E29" t="s">
        <v>5</v>
      </c>
      <c r="F29" s="1">
        <v>2</v>
      </c>
      <c r="G29">
        <v>5</v>
      </c>
    </row>
    <row r="30" spans="4:7" x14ac:dyDescent="0.25">
      <c r="D30" t="s">
        <v>2</v>
      </c>
      <c r="E30" t="s">
        <v>5</v>
      </c>
      <c r="F30" s="1">
        <v>3</v>
      </c>
      <c r="G30">
        <v>5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sqref="A1:C9"/>
    </sheetView>
  </sheetViews>
  <sheetFormatPr defaultRowHeight="15" x14ac:dyDescent="0.25"/>
  <sheetData>
    <row r="1" spans="1:3" x14ac:dyDescent="0.25">
      <c r="A1" t="s">
        <v>44</v>
      </c>
    </row>
    <row r="2" spans="1:3" x14ac:dyDescent="0.25">
      <c r="A2" t="s">
        <v>108</v>
      </c>
    </row>
    <row r="3" spans="1:3" x14ac:dyDescent="0.25">
      <c r="A3" t="s">
        <v>132</v>
      </c>
    </row>
    <row r="4" spans="1:3" x14ac:dyDescent="0.25">
      <c r="A4" t="s">
        <v>133</v>
      </c>
    </row>
    <row r="6" spans="1:3" x14ac:dyDescent="0.25">
      <c r="A6">
        <v>2</v>
      </c>
      <c r="B6">
        <v>6.5</v>
      </c>
      <c r="C6" t="s">
        <v>48</v>
      </c>
    </row>
    <row r="7" spans="1:3" x14ac:dyDescent="0.25">
      <c r="A7">
        <v>1</v>
      </c>
      <c r="B7">
        <v>5.833333333333333</v>
      </c>
      <c r="C7" t="s">
        <v>131</v>
      </c>
    </row>
    <row r="8" spans="1:3" x14ac:dyDescent="0.25">
      <c r="A8">
        <v>3</v>
      </c>
      <c r="B8">
        <v>5.666666666666667</v>
      </c>
      <c r="C8" t="s">
        <v>131</v>
      </c>
    </row>
    <row r="9" spans="1:3" x14ac:dyDescent="0.25">
      <c r="A9">
        <v>4</v>
      </c>
      <c r="B9">
        <v>5.5</v>
      </c>
      <c r="C9" t="s">
        <v>49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F8" sqref="F8"/>
    </sheetView>
  </sheetViews>
  <sheetFormatPr defaultRowHeight="15" x14ac:dyDescent="0.25"/>
  <cols>
    <col min="1" max="1" width="20.85546875" bestFit="1" customWidth="1"/>
    <col min="2" max="6" width="11.85546875" bestFit="1" customWidth="1"/>
  </cols>
  <sheetData>
    <row r="1" spans="1:12" ht="14.45" x14ac:dyDescent="0.35">
      <c r="A1" t="s">
        <v>18</v>
      </c>
    </row>
    <row r="2" spans="1:12" ht="14.45" x14ac:dyDescent="0.35">
      <c r="A2" t="s">
        <v>91</v>
      </c>
    </row>
    <row r="5" spans="1:12" ht="14.45" x14ac:dyDescent="0.35">
      <c r="A5" t="s">
        <v>92</v>
      </c>
      <c r="B5" t="s">
        <v>7</v>
      </c>
    </row>
    <row r="6" spans="1:12" ht="14.45" x14ac:dyDescent="0.35">
      <c r="A6" t="s">
        <v>6</v>
      </c>
      <c r="B6" t="s">
        <v>3</v>
      </c>
      <c r="C6" t="s">
        <v>4</v>
      </c>
      <c r="D6" t="s">
        <v>5</v>
      </c>
      <c r="E6" t="s">
        <v>1</v>
      </c>
      <c r="F6" t="s">
        <v>20</v>
      </c>
    </row>
    <row r="7" spans="1:12" ht="14.45" x14ac:dyDescent="0.35">
      <c r="A7" t="s">
        <v>2</v>
      </c>
      <c r="B7">
        <v>6.333333333333333</v>
      </c>
      <c r="C7">
        <v>7.333333333333333</v>
      </c>
      <c r="D7">
        <v>5.666666666666667</v>
      </c>
      <c r="E7">
        <v>6</v>
      </c>
      <c r="F7">
        <v>6.333333333333333</v>
      </c>
      <c r="H7" s="12">
        <v>6.333333333333333</v>
      </c>
      <c r="I7" s="12" t="s">
        <v>48</v>
      </c>
    </row>
    <row r="8" spans="1:12" ht="14.45" x14ac:dyDescent="0.35">
      <c r="A8" t="s">
        <v>0</v>
      </c>
      <c r="B8">
        <v>5.333333333333333</v>
      </c>
      <c r="C8">
        <v>5.666666666666667</v>
      </c>
      <c r="D8">
        <v>5.666666666666667</v>
      </c>
      <c r="E8">
        <v>5</v>
      </c>
      <c r="F8">
        <v>5.416666666666667</v>
      </c>
      <c r="H8" s="12">
        <v>5.416666666666667</v>
      </c>
      <c r="I8" s="12" t="s">
        <v>49</v>
      </c>
    </row>
    <row r="9" spans="1:12" ht="14.45" x14ac:dyDescent="0.35">
      <c r="A9" t="s">
        <v>20</v>
      </c>
      <c r="B9">
        <v>5.833333333333333</v>
      </c>
      <c r="C9">
        <v>6.5</v>
      </c>
      <c r="D9">
        <v>5.666666666666667</v>
      </c>
      <c r="E9">
        <v>5.5</v>
      </c>
      <c r="F9">
        <v>5.875</v>
      </c>
    </row>
    <row r="12" spans="1:12" ht="14.45" x14ac:dyDescent="0.35">
      <c r="A12" t="s">
        <v>22</v>
      </c>
    </row>
    <row r="13" spans="1:12" ht="15.75" thickBot="1" x14ac:dyDescent="0.3"/>
    <row r="14" spans="1:12" x14ac:dyDescent="0.25">
      <c r="A14" s="16" t="s">
        <v>23</v>
      </c>
      <c r="B14" s="16" t="s">
        <v>116</v>
      </c>
      <c r="C14" s="16" t="s">
        <v>107</v>
      </c>
      <c r="D14" s="16" t="s">
        <v>117</v>
      </c>
      <c r="E14" s="16" t="s">
        <v>25</v>
      </c>
      <c r="F14" s="16" t="s">
        <v>26</v>
      </c>
      <c r="G14" s="16" t="s">
        <v>27</v>
      </c>
      <c r="H14" s="16" t="s">
        <v>28</v>
      </c>
      <c r="I14" s="16" t="s">
        <v>29</v>
      </c>
      <c r="J14" s="16" t="s">
        <v>30</v>
      </c>
      <c r="K14" s="16" t="s">
        <v>31</v>
      </c>
      <c r="L14" s="28" t="s">
        <v>134</v>
      </c>
    </row>
    <row r="15" spans="1:12" x14ac:dyDescent="0.25">
      <c r="A15" s="14" t="s">
        <v>8</v>
      </c>
      <c r="B15" s="14">
        <v>0.25</v>
      </c>
      <c r="C15" s="14">
        <v>2</v>
      </c>
      <c r="D15" s="14">
        <v>0.125</v>
      </c>
      <c r="E15" s="14">
        <v>0.22580645161290322</v>
      </c>
      <c r="F15" s="14">
        <v>0.80072245650808327</v>
      </c>
      <c r="G15" s="14"/>
      <c r="H15" s="14"/>
      <c r="I15" s="14"/>
      <c r="J15" s="14"/>
      <c r="K15" s="14"/>
      <c r="L15">
        <v>3.73</v>
      </c>
    </row>
    <row r="16" spans="1:12" x14ac:dyDescent="0.25">
      <c r="A16" s="14" t="s">
        <v>6</v>
      </c>
      <c r="B16" s="14">
        <v>5.0416666666666288</v>
      </c>
      <c r="C16" s="14">
        <v>1</v>
      </c>
      <c r="D16" s="14">
        <v>5.0416666666666288</v>
      </c>
      <c r="E16" s="14">
        <v>9.1075268817203607</v>
      </c>
      <c r="F16" s="14">
        <v>9.2190868221368408E-3</v>
      </c>
      <c r="G16" s="14" t="s">
        <v>32</v>
      </c>
      <c r="H16" s="14">
        <v>0.21478117324605614</v>
      </c>
      <c r="I16" s="14">
        <v>0.30374644814697793</v>
      </c>
      <c r="J16" s="14">
        <v>0.65147133848795391</v>
      </c>
      <c r="K16" s="14">
        <v>0.90420540725727883</v>
      </c>
      <c r="L16">
        <v>4.5999999999999996</v>
      </c>
    </row>
    <row r="17" spans="1:12" x14ac:dyDescent="0.25">
      <c r="A17" s="14" t="s">
        <v>7</v>
      </c>
      <c r="B17" s="14">
        <v>3.4583333333333712</v>
      </c>
      <c r="C17" s="14">
        <v>3</v>
      </c>
      <c r="D17" s="14">
        <v>1.1527777777777903</v>
      </c>
      <c r="E17" s="14">
        <v>2.0824372759856855</v>
      </c>
      <c r="F17" s="14">
        <v>0.14858884603656705</v>
      </c>
      <c r="G17" s="14"/>
      <c r="H17" s="14">
        <v>0.30374644814697793</v>
      </c>
      <c r="I17" s="14">
        <v>0.42956234649211228</v>
      </c>
      <c r="J17" s="14">
        <v>0.92131960238701771</v>
      </c>
      <c r="K17" s="14">
        <v>1.2787395501143315</v>
      </c>
      <c r="L17">
        <v>3.34</v>
      </c>
    </row>
    <row r="18" spans="1:12" x14ac:dyDescent="0.25">
      <c r="A18" s="14" t="s">
        <v>33</v>
      </c>
      <c r="B18" s="14">
        <v>2.125</v>
      </c>
      <c r="C18" s="14">
        <v>3</v>
      </c>
      <c r="D18" s="14">
        <v>0.70833333333333337</v>
      </c>
      <c r="E18" s="14">
        <v>1.2795698924731183</v>
      </c>
      <c r="F18" s="14">
        <v>0.31977420215009833</v>
      </c>
      <c r="G18" s="14"/>
      <c r="H18" s="14">
        <v>0.42956234649211228</v>
      </c>
      <c r="I18" s="14">
        <v>0.60749289629395586</v>
      </c>
      <c r="J18" s="14">
        <v>1.3029426769759078</v>
      </c>
      <c r="K18" s="14">
        <v>1.8084108145145577</v>
      </c>
      <c r="L18">
        <v>3.34</v>
      </c>
    </row>
    <row r="19" spans="1:12" x14ac:dyDescent="0.25">
      <c r="A19" s="14" t="s">
        <v>34</v>
      </c>
      <c r="B19" s="14">
        <v>7.75</v>
      </c>
      <c r="C19" s="14">
        <v>14</v>
      </c>
      <c r="D19" s="14">
        <v>0.5535714285714286</v>
      </c>
      <c r="E19" s="14"/>
      <c r="F19" s="14"/>
      <c r="G19" s="14"/>
      <c r="H19" s="14"/>
      <c r="I19" s="14"/>
      <c r="J19" s="14"/>
      <c r="K19" s="14"/>
    </row>
    <row r="20" spans="1:12" x14ac:dyDescent="0.25">
      <c r="A20" s="14" t="s">
        <v>35</v>
      </c>
      <c r="B20" s="14">
        <v>18.625</v>
      </c>
      <c r="C20" s="14">
        <v>23</v>
      </c>
      <c r="D20" s="14">
        <v>0.80978260869565222</v>
      </c>
      <c r="E20" s="14"/>
      <c r="F20" s="14"/>
      <c r="G20" s="14"/>
      <c r="H20" s="14"/>
      <c r="I20" s="14"/>
      <c r="J20" s="14"/>
      <c r="K20" s="14"/>
    </row>
    <row r="21" spans="1:12" ht="15.75" thickBot="1" x14ac:dyDescent="0.3">
      <c r="A21" s="15" t="s">
        <v>93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0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6" sqref="B6:C7"/>
    </sheetView>
  </sheetViews>
  <sheetFormatPr defaultRowHeight="15" x14ac:dyDescent="0.25"/>
  <sheetData>
    <row r="1" spans="1:3" x14ac:dyDescent="0.35">
      <c r="A1" t="s">
        <v>44</v>
      </c>
    </row>
    <row r="2" spans="1:3" x14ac:dyDescent="0.35">
      <c r="A2" t="s">
        <v>45</v>
      </c>
    </row>
    <row r="3" spans="1:3" x14ac:dyDescent="0.35">
      <c r="A3" t="s">
        <v>94</v>
      </c>
    </row>
    <row r="4" spans="1:3" x14ac:dyDescent="0.35">
      <c r="A4" t="s">
        <v>95</v>
      </c>
    </row>
    <row r="6" spans="1:3" x14ac:dyDescent="0.35">
      <c r="A6">
        <v>1</v>
      </c>
      <c r="B6" s="12">
        <v>6.333333333333333</v>
      </c>
      <c r="C6" s="12" t="s">
        <v>48</v>
      </c>
    </row>
    <row r="7" spans="1:3" x14ac:dyDescent="0.35">
      <c r="A7">
        <v>2</v>
      </c>
      <c r="B7" s="12">
        <v>5.416666666666667</v>
      </c>
      <c r="C7" s="12" t="s">
        <v>49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4:P30"/>
  <sheetViews>
    <sheetView topLeftCell="A4" zoomScale="71" zoomScaleNormal="71" workbookViewId="0">
      <selection activeCell="P7" sqref="P7:P30"/>
    </sheetView>
  </sheetViews>
  <sheetFormatPr defaultRowHeight="15" x14ac:dyDescent="0.25"/>
  <cols>
    <col min="5" max="5" width="17.42578125" customWidth="1"/>
    <col min="6" max="6" width="17.85546875" customWidth="1"/>
    <col min="7" max="7" width="16.5703125" customWidth="1"/>
    <col min="8" max="8" width="12.85546875" customWidth="1"/>
    <col min="9" max="9" width="17.5703125" customWidth="1"/>
  </cols>
  <sheetData>
    <row r="4" spans="2:16" x14ac:dyDescent="0.35">
      <c r="F4" t="s">
        <v>10</v>
      </c>
    </row>
    <row r="5" spans="2:16" x14ac:dyDescent="0.35">
      <c r="I5" s="29" t="s">
        <v>12</v>
      </c>
      <c r="J5" s="29"/>
      <c r="K5" s="29"/>
      <c r="L5" s="29"/>
      <c r="M5" s="29" t="s">
        <v>16</v>
      </c>
      <c r="N5" s="29"/>
      <c r="O5" s="29"/>
    </row>
    <row r="6" spans="2:16" x14ac:dyDescent="0.35">
      <c r="C6" s="1" t="s">
        <v>6</v>
      </c>
      <c r="D6" s="1" t="s">
        <v>7</v>
      </c>
      <c r="E6" s="1" t="s">
        <v>8</v>
      </c>
      <c r="F6" s="7" t="s">
        <v>9</v>
      </c>
      <c r="G6" s="7" t="s">
        <v>11</v>
      </c>
      <c r="H6" s="9" t="s">
        <v>37</v>
      </c>
      <c r="I6" s="1" t="s">
        <v>13</v>
      </c>
      <c r="J6" s="1" t="s">
        <v>14</v>
      </c>
      <c r="K6" s="1" t="s">
        <v>15</v>
      </c>
      <c r="L6" s="1" t="s">
        <v>17</v>
      </c>
      <c r="M6" s="7" t="s">
        <v>13</v>
      </c>
      <c r="N6" s="7" t="s">
        <v>14</v>
      </c>
      <c r="O6" s="7" t="s">
        <v>15</v>
      </c>
      <c r="P6" s="7" t="s">
        <v>17</v>
      </c>
    </row>
    <row r="7" spans="2:16" x14ac:dyDescent="0.35">
      <c r="B7" s="4">
        <v>1</v>
      </c>
      <c r="C7" t="s">
        <v>0</v>
      </c>
      <c r="D7" t="s">
        <v>1</v>
      </c>
      <c r="E7" s="2">
        <v>1</v>
      </c>
      <c r="F7" s="1">
        <v>5.3</v>
      </c>
      <c r="G7">
        <v>42</v>
      </c>
      <c r="H7">
        <v>2</v>
      </c>
      <c r="I7">
        <v>7.2</v>
      </c>
      <c r="J7">
        <v>8.6</v>
      </c>
      <c r="K7">
        <v>10.8</v>
      </c>
      <c r="L7">
        <v>15.7</v>
      </c>
      <c r="M7">
        <v>3</v>
      </c>
      <c r="N7">
        <v>4</v>
      </c>
      <c r="O7">
        <v>5</v>
      </c>
      <c r="P7">
        <v>5</v>
      </c>
    </row>
    <row r="8" spans="2:16" x14ac:dyDescent="0.35">
      <c r="B8" s="5">
        <v>4</v>
      </c>
      <c r="C8" t="s">
        <v>0</v>
      </c>
      <c r="D8" t="s">
        <v>1</v>
      </c>
      <c r="E8" s="3">
        <v>2</v>
      </c>
      <c r="F8" s="1">
        <v>4.2</v>
      </c>
      <c r="G8">
        <v>45</v>
      </c>
      <c r="H8">
        <v>1</v>
      </c>
      <c r="I8">
        <v>9.3000000000000007</v>
      </c>
      <c r="J8">
        <v>11.4</v>
      </c>
      <c r="K8">
        <v>13.5</v>
      </c>
      <c r="L8">
        <v>17.8</v>
      </c>
      <c r="M8">
        <v>4</v>
      </c>
      <c r="N8">
        <v>4</v>
      </c>
      <c r="O8">
        <v>5</v>
      </c>
      <c r="P8">
        <v>5</v>
      </c>
    </row>
    <row r="9" spans="2:16" x14ac:dyDescent="0.35">
      <c r="B9">
        <v>8</v>
      </c>
      <c r="C9" t="s">
        <v>0</v>
      </c>
      <c r="D9" t="s">
        <v>1</v>
      </c>
      <c r="E9" s="6">
        <v>3</v>
      </c>
      <c r="F9" s="1">
        <v>4.3</v>
      </c>
      <c r="G9">
        <v>46</v>
      </c>
      <c r="H9">
        <v>3</v>
      </c>
      <c r="I9">
        <v>7.4</v>
      </c>
      <c r="J9">
        <v>9.6999999999999993</v>
      </c>
      <c r="K9">
        <v>12.5</v>
      </c>
      <c r="L9">
        <v>15.4</v>
      </c>
      <c r="M9">
        <v>4</v>
      </c>
      <c r="N9">
        <v>4</v>
      </c>
      <c r="O9">
        <v>4</v>
      </c>
      <c r="P9">
        <v>5</v>
      </c>
    </row>
    <row r="10" spans="2:16" x14ac:dyDescent="0.35">
      <c r="B10" s="4">
        <v>2</v>
      </c>
      <c r="C10" t="s">
        <v>0</v>
      </c>
      <c r="D10" t="s">
        <v>3</v>
      </c>
      <c r="E10" s="1">
        <v>1</v>
      </c>
      <c r="F10" s="1">
        <v>5.9</v>
      </c>
      <c r="G10">
        <v>46</v>
      </c>
      <c r="H10">
        <v>2</v>
      </c>
      <c r="I10">
        <v>9.6</v>
      </c>
      <c r="J10">
        <v>10.5</v>
      </c>
      <c r="K10">
        <v>11.4</v>
      </c>
      <c r="L10">
        <v>16.399999999999999</v>
      </c>
      <c r="M10">
        <v>4</v>
      </c>
      <c r="N10">
        <v>5</v>
      </c>
      <c r="O10">
        <v>5</v>
      </c>
      <c r="P10">
        <v>5</v>
      </c>
    </row>
    <row r="11" spans="2:16" x14ac:dyDescent="0.35">
      <c r="B11" s="5">
        <v>1</v>
      </c>
      <c r="C11" t="s">
        <v>0</v>
      </c>
      <c r="D11" t="s">
        <v>3</v>
      </c>
      <c r="E11" s="1">
        <v>2</v>
      </c>
      <c r="F11" s="1">
        <v>5.5</v>
      </c>
      <c r="G11">
        <v>54</v>
      </c>
      <c r="H11">
        <v>1</v>
      </c>
      <c r="I11">
        <v>6.8</v>
      </c>
      <c r="J11">
        <v>9.9</v>
      </c>
      <c r="K11">
        <v>10.199999999999999</v>
      </c>
      <c r="L11">
        <v>16.100000000000001</v>
      </c>
      <c r="M11">
        <v>3</v>
      </c>
      <c r="N11">
        <v>4</v>
      </c>
      <c r="O11">
        <v>6</v>
      </c>
      <c r="P11">
        <v>6</v>
      </c>
    </row>
    <row r="12" spans="2:16" x14ac:dyDescent="0.35">
      <c r="B12">
        <v>7</v>
      </c>
      <c r="C12" t="s">
        <v>0</v>
      </c>
      <c r="D12" t="s">
        <v>3</v>
      </c>
      <c r="E12" s="1">
        <v>3</v>
      </c>
      <c r="F12" s="1">
        <v>5.7</v>
      </c>
      <c r="G12">
        <v>54</v>
      </c>
      <c r="H12">
        <v>2</v>
      </c>
      <c r="I12">
        <v>7.4</v>
      </c>
      <c r="J12">
        <v>12.2</v>
      </c>
      <c r="K12">
        <v>15.7</v>
      </c>
      <c r="L12">
        <v>16.8</v>
      </c>
      <c r="M12">
        <v>3</v>
      </c>
      <c r="N12">
        <v>5</v>
      </c>
      <c r="O12">
        <v>5</v>
      </c>
      <c r="P12">
        <v>5</v>
      </c>
    </row>
    <row r="13" spans="2:16" x14ac:dyDescent="0.35">
      <c r="B13" s="4">
        <v>3</v>
      </c>
      <c r="C13" t="s">
        <v>0</v>
      </c>
      <c r="D13" t="s">
        <v>4</v>
      </c>
      <c r="E13" s="1">
        <v>1</v>
      </c>
      <c r="F13" s="1">
        <v>6.2</v>
      </c>
      <c r="G13">
        <v>55</v>
      </c>
      <c r="H13">
        <v>1</v>
      </c>
      <c r="I13">
        <v>8.1</v>
      </c>
      <c r="J13">
        <v>12.5</v>
      </c>
      <c r="K13">
        <v>15.9</v>
      </c>
      <c r="L13">
        <v>16.600000000000001</v>
      </c>
      <c r="M13">
        <v>3</v>
      </c>
      <c r="N13">
        <v>4</v>
      </c>
      <c r="O13">
        <v>5</v>
      </c>
      <c r="P13">
        <v>5</v>
      </c>
    </row>
    <row r="14" spans="2:16" x14ac:dyDescent="0.35">
      <c r="B14" s="5">
        <v>2</v>
      </c>
      <c r="C14" t="s">
        <v>0</v>
      </c>
      <c r="D14" t="s">
        <v>4</v>
      </c>
      <c r="E14" s="1">
        <v>2</v>
      </c>
      <c r="F14" s="1">
        <v>5.0999999999999996</v>
      </c>
      <c r="G14">
        <v>57</v>
      </c>
      <c r="H14">
        <v>2</v>
      </c>
      <c r="I14">
        <v>9.1999999999999993</v>
      </c>
      <c r="J14">
        <v>13.4</v>
      </c>
      <c r="K14">
        <v>14.6</v>
      </c>
      <c r="L14">
        <v>16.8</v>
      </c>
      <c r="M14">
        <v>3</v>
      </c>
      <c r="N14">
        <v>5</v>
      </c>
      <c r="O14">
        <v>5</v>
      </c>
      <c r="P14">
        <v>6</v>
      </c>
    </row>
    <row r="15" spans="2:16" x14ac:dyDescent="0.35">
      <c r="B15">
        <v>6</v>
      </c>
      <c r="C15" t="s">
        <v>0</v>
      </c>
      <c r="D15" t="s">
        <v>4</v>
      </c>
      <c r="E15" s="1">
        <v>3</v>
      </c>
      <c r="F15" s="1">
        <v>6.4</v>
      </c>
      <c r="G15">
        <v>58</v>
      </c>
      <c r="H15">
        <v>2</v>
      </c>
      <c r="I15">
        <v>9.1</v>
      </c>
      <c r="J15">
        <v>13.4</v>
      </c>
      <c r="K15">
        <v>14.8</v>
      </c>
      <c r="L15">
        <v>16.8</v>
      </c>
      <c r="M15">
        <v>3</v>
      </c>
      <c r="N15">
        <v>4</v>
      </c>
      <c r="O15">
        <v>5</v>
      </c>
      <c r="P15">
        <v>6</v>
      </c>
    </row>
    <row r="16" spans="2:16" x14ac:dyDescent="0.35">
      <c r="B16" s="4">
        <v>4</v>
      </c>
      <c r="C16" t="s">
        <v>0</v>
      </c>
      <c r="D16" t="s">
        <v>5</v>
      </c>
      <c r="E16" s="1">
        <v>1</v>
      </c>
      <c r="F16" s="1">
        <v>7.5</v>
      </c>
      <c r="G16">
        <v>58</v>
      </c>
      <c r="H16">
        <v>2</v>
      </c>
      <c r="I16">
        <v>9.6</v>
      </c>
      <c r="J16">
        <v>13.7</v>
      </c>
      <c r="K16">
        <v>16.7</v>
      </c>
      <c r="L16">
        <v>17.8</v>
      </c>
      <c r="M16">
        <v>4</v>
      </c>
      <c r="N16">
        <v>5</v>
      </c>
      <c r="O16">
        <v>5</v>
      </c>
      <c r="P16">
        <v>5</v>
      </c>
    </row>
    <row r="17" spans="2:16" x14ac:dyDescent="0.35">
      <c r="B17" s="5">
        <v>8</v>
      </c>
      <c r="C17" t="s">
        <v>0</v>
      </c>
      <c r="D17" t="s">
        <v>5</v>
      </c>
      <c r="E17" s="1">
        <v>2</v>
      </c>
      <c r="F17" s="1">
        <v>7.4</v>
      </c>
      <c r="G17">
        <v>58</v>
      </c>
      <c r="H17">
        <v>1</v>
      </c>
      <c r="I17">
        <v>6.9</v>
      </c>
      <c r="J17">
        <v>14.2</v>
      </c>
      <c r="K17">
        <v>16.899999999999999</v>
      </c>
      <c r="L17">
        <v>18.3</v>
      </c>
      <c r="M17">
        <v>4</v>
      </c>
      <c r="N17">
        <v>5</v>
      </c>
      <c r="O17">
        <v>5</v>
      </c>
      <c r="P17">
        <v>6</v>
      </c>
    </row>
    <row r="18" spans="2:16" x14ac:dyDescent="0.35">
      <c r="B18">
        <v>5</v>
      </c>
      <c r="C18" t="s">
        <v>0</v>
      </c>
      <c r="D18" t="s">
        <v>5</v>
      </c>
      <c r="E18" s="1">
        <v>3</v>
      </c>
      <c r="F18" s="1">
        <v>7.5</v>
      </c>
      <c r="G18">
        <v>60</v>
      </c>
      <c r="H18">
        <v>2</v>
      </c>
      <c r="I18">
        <v>7.4</v>
      </c>
      <c r="J18">
        <v>13.7</v>
      </c>
      <c r="K18">
        <v>15.4</v>
      </c>
      <c r="L18">
        <v>16.5</v>
      </c>
      <c r="M18">
        <v>4</v>
      </c>
      <c r="N18">
        <v>5</v>
      </c>
      <c r="O18">
        <v>5</v>
      </c>
      <c r="P18">
        <v>6</v>
      </c>
    </row>
    <row r="19" spans="2:16" x14ac:dyDescent="0.35">
      <c r="B19" s="4">
        <v>5</v>
      </c>
      <c r="C19" t="s">
        <v>2</v>
      </c>
      <c r="D19" t="s">
        <v>1</v>
      </c>
      <c r="E19" s="1">
        <v>1</v>
      </c>
      <c r="F19" s="1">
        <v>8.1999999999999993</v>
      </c>
      <c r="G19">
        <v>61</v>
      </c>
      <c r="H19">
        <v>3</v>
      </c>
      <c r="I19">
        <v>12.2</v>
      </c>
      <c r="J19">
        <v>14.2</v>
      </c>
      <c r="K19">
        <v>16.2</v>
      </c>
      <c r="L19">
        <v>18.5</v>
      </c>
      <c r="M19">
        <v>4</v>
      </c>
      <c r="N19">
        <v>6</v>
      </c>
      <c r="O19">
        <v>6</v>
      </c>
      <c r="P19">
        <v>7</v>
      </c>
    </row>
    <row r="20" spans="2:16" x14ac:dyDescent="0.35">
      <c r="B20" s="5">
        <v>6</v>
      </c>
      <c r="C20" t="s">
        <v>2</v>
      </c>
      <c r="D20" t="s">
        <v>1</v>
      </c>
      <c r="E20" s="1">
        <v>2</v>
      </c>
      <c r="F20" s="1">
        <v>6.5</v>
      </c>
      <c r="G20">
        <v>64</v>
      </c>
      <c r="H20">
        <v>3</v>
      </c>
      <c r="I20">
        <v>9.5</v>
      </c>
      <c r="J20">
        <v>14.5</v>
      </c>
      <c r="K20">
        <v>16.5</v>
      </c>
      <c r="L20">
        <v>18.8</v>
      </c>
      <c r="M20">
        <v>3</v>
      </c>
      <c r="N20">
        <v>4</v>
      </c>
      <c r="O20">
        <v>5</v>
      </c>
      <c r="P20">
        <v>5</v>
      </c>
    </row>
    <row r="21" spans="2:16" x14ac:dyDescent="0.35">
      <c r="B21">
        <v>4</v>
      </c>
      <c r="C21" t="s">
        <v>2</v>
      </c>
      <c r="D21" t="s">
        <v>1</v>
      </c>
      <c r="E21" s="1">
        <v>3</v>
      </c>
      <c r="F21" s="1">
        <v>8.1</v>
      </c>
      <c r="G21">
        <v>64</v>
      </c>
      <c r="H21">
        <v>3</v>
      </c>
      <c r="I21">
        <v>10.7</v>
      </c>
      <c r="J21">
        <v>14.7</v>
      </c>
      <c r="K21">
        <v>18.7</v>
      </c>
      <c r="L21">
        <v>19.3</v>
      </c>
      <c r="M21">
        <v>4</v>
      </c>
      <c r="N21">
        <v>5</v>
      </c>
      <c r="O21">
        <v>5</v>
      </c>
      <c r="P21">
        <v>6</v>
      </c>
    </row>
    <row r="22" spans="2:16" x14ac:dyDescent="0.35">
      <c r="B22" s="4">
        <v>6</v>
      </c>
      <c r="C22" t="s">
        <v>2</v>
      </c>
      <c r="D22" t="s">
        <v>3</v>
      </c>
      <c r="E22" s="1">
        <v>1</v>
      </c>
      <c r="F22" s="1">
        <v>10.9</v>
      </c>
      <c r="G22">
        <v>62</v>
      </c>
      <c r="H22">
        <v>4</v>
      </c>
      <c r="I22">
        <v>11.2</v>
      </c>
      <c r="J22">
        <v>14.7</v>
      </c>
      <c r="K22">
        <v>18.2</v>
      </c>
      <c r="L22">
        <v>20.5</v>
      </c>
      <c r="M22">
        <v>4</v>
      </c>
      <c r="N22">
        <v>5</v>
      </c>
      <c r="O22">
        <v>5</v>
      </c>
      <c r="P22">
        <v>6</v>
      </c>
    </row>
    <row r="23" spans="2:16" x14ac:dyDescent="0.35">
      <c r="B23" s="5">
        <v>7</v>
      </c>
      <c r="C23" t="s">
        <v>2</v>
      </c>
      <c r="D23" t="s">
        <v>3</v>
      </c>
      <c r="E23" s="1">
        <v>2</v>
      </c>
      <c r="F23" s="1">
        <v>10.3</v>
      </c>
      <c r="G23">
        <v>64</v>
      </c>
      <c r="H23">
        <v>3</v>
      </c>
      <c r="I23">
        <v>12.5</v>
      </c>
      <c r="J23">
        <v>15.6</v>
      </c>
      <c r="K23">
        <v>18.7</v>
      </c>
      <c r="L23" s="8">
        <v>20.6</v>
      </c>
      <c r="M23">
        <v>4</v>
      </c>
      <c r="N23">
        <v>4</v>
      </c>
      <c r="O23">
        <v>6</v>
      </c>
      <c r="P23">
        <v>7</v>
      </c>
    </row>
    <row r="24" spans="2:16" x14ac:dyDescent="0.35">
      <c r="B24">
        <v>3</v>
      </c>
      <c r="C24" t="s">
        <v>2</v>
      </c>
      <c r="D24" t="s">
        <v>3</v>
      </c>
      <c r="E24" s="1">
        <v>3</v>
      </c>
      <c r="F24" s="1">
        <v>12.2</v>
      </c>
      <c r="G24">
        <v>63</v>
      </c>
      <c r="H24">
        <v>5</v>
      </c>
      <c r="I24">
        <v>11.3</v>
      </c>
      <c r="J24">
        <v>15.6</v>
      </c>
      <c r="K24">
        <v>19.600000000000001</v>
      </c>
      <c r="L24">
        <v>20.399999999999999</v>
      </c>
      <c r="M24">
        <v>4</v>
      </c>
      <c r="N24">
        <v>4</v>
      </c>
      <c r="O24">
        <v>5</v>
      </c>
      <c r="P24">
        <v>6</v>
      </c>
    </row>
    <row r="25" spans="2:16" x14ac:dyDescent="0.35">
      <c r="B25" s="4">
        <v>7</v>
      </c>
      <c r="C25" t="s">
        <v>2</v>
      </c>
      <c r="D25" t="s">
        <v>4</v>
      </c>
      <c r="E25" s="1">
        <v>1</v>
      </c>
      <c r="F25" s="1">
        <v>11.1</v>
      </c>
      <c r="G25">
        <v>62</v>
      </c>
      <c r="H25">
        <v>4</v>
      </c>
      <c r="I25">
        <v>11.4</v>
      </c>
      <c r="J25">
        <v>16.2</v>
      </c>
      <c r="K25">
        <v>20.100000000000001</v>
      </c>
      <c r="L25">
        <v>21.8</v>
      </c>
      <c r="M25">
        <v>4</v>
      </c>
      <c r="N25">
        <v>7</v>
      </c>
      <c r="O25">
        <v>7</v>
      </c>
      <c r="P25">
        <v>8</v>
      </c>
    </row>
    <row r="26" spans="2:16" x14ac:dyDescent="0.35">
      <c r="B26" s="5">
        <v>3</v>
      </c>
      <c r="C26" t="s">
        <v>2</v>
      </c>
      <c r="D26" t="s">
        <v>4</v>
      </c>
      <c r="E26" s="1">
        <v>2</v>
      </c>
      <c r="F26" s="1">
        <v>10.1</v>
      </c>
      <c r="G26">
        <v>62</v>
      </c>
      <c r="H26">
        <v>4</v>
      </c>
      <c r="I26">
        <v>11.5</v>
      </c>
      <c r="J26">
        <v>16.899999999999999</v>
      </c>
      <c r="K26">
        <v>20.9</v>
      </c>
      <c r="L26">
        <v>22.5</v>
      </c>
      <c r="M26">
        <v>4</v>
      </c>
      <c r="N26">
        <v>6</v>
      </c>
      <c r="O26">
        <v>6</v>
      </c>
      <c r="P26">
        <v>7</v>
      </c>
    </row>
    <row r="27" spans="2:16" x14ac:dyDescent="0.35">
      <c r="B27">
        <v>2</v>
      </c>
      <c r="C27" t="s">
        <v>2</v>
      </c>
      <c r="D27" t="s">
        <v>4</v>
      </c>
      <c r="E27" s="1">
        <v>3</v>
      </c>
      <c r="F27" s="1">
        <v>9.6999999999999993</v>
      </c>
      <c r="G27">
        <v>68</v>
      </c>
      <c r="H27">
        <v>5</v>
      </c>
      <c r="I27">
        <v>11.5</v>
      </c>
      <c r="J27">
        <v>17.5</v>
      </c>
      <c r="K27">
        <v>19.5</v>
      </c>
      <c r="L27">
        <v>21.6</v>
      </c>
      <c r="M27">
        <v>4</v>
      </c>
      <c r="N27">
        <v>5</v>
      </c>
      <c r="O27">
        <v>6</v>
      </c>
      <c r="P27">
        <v>7</v>
      </c>
    </row>
    <row r="28" spans="2:16" x14ac:dyDescent="0.35">
      <c r="B28" s="4">
        <v>8</v>
      </c>
      <c r="C28" t="s">
        <v>2</v>
      </c>
      <c r="D28" t="s">
        <v>5</v>
      </c>
      <c r="E28" s="1">
        <v>1</v>
      </c>
      <c r="F28" s="1">
        <v>9.1999999999999993</v>
      </c>
      <c r="G28">
        <v>48</v>
      </c>
      <c r="H28">
        <v>5</v>
      </c>
      <c r="I28">
        <v>12.2</v>
      </c>
      <c r="J28">
        <v>17.5</v>
      </c>
      <c r="K28">
        <v>18.8</v>
      </c>
      <c r="L28">
        <v>20.6</v>
      </c>
      <c r="M28">
        <v>3</v>
      </c>
      <c r="N28">
        <v>5</v>
      </c>
      <c r="O28">
        <v>6</v>
      </c>
      <c r="P28">
        <v>7</v>
      </c>
    </row>
    <row r="29" spans="2:16" x14ac:dyDescent="0.35">
      <c r="B29" s="5">
        <v>5</v>
      </c>
      <c r="C29" t="s">
        <v>2</v>
      </c>
      <c r="D29" t="s">
        <v>5</v>
      </c>
      <c r="E29" s="1">
        <v>2</v>
      </c>
      <c r="F29" s="1">
        <v>10.199999999999999</v>
      </c>
      <c r="G29">
        <v>60</v>
      </c>
      <c r="H29">
        <v>4</v>
      </c>
      <c r="I29">
        <v>12.2</v>
      </c>
      <c r="J29">
        <v>17.7</v>
      </c>
      <c r="K29">
        <v>19.2</v>
      </c>
      <c r="L29">
        <v>21.5</v>
      </c>
      <c r="M29">
        <v>3</v>
      </c>
      <c r="N29">
        <v>5</v>
      </c>
      <c r="O29">
        <v>5</v>
      </c>
      <c r="P29">
        <v>5</v>
      </c>
    </row>
    <row r="30" spans="2:16" x14ac:dyDescent="0.35">
      <c r="B30">
        <v>1</v>
      </c>
      <c r="C30" t="s">
        <v>2</v>
      </c>
      <c r="D30" t="s">
        <v>5</v>
      </c>
      <c r="E30" s="1">
        <v>3</v>
      </c>
      <c r="F30" s="1">
        <v>10.1</v>
      </c>
      <c r="G30">
        <v>59</v>
      </c>
      <c r="H30">
        <v>4</v>
      </c>
      <c r="I30">
        <v>11.5</v>
      </c>
      <c r="J30">
        <v>17.7</v>
      </c>
      <c r="K30">
        <v>19.899999999999999</v>
      </c>
      <c r="L30" s="8">
        <v>21.8</v>
      </c>
      <c r="M30">
        <v>3</v>
      </c>
      <c r="N30">
        <v>4</v>
      </c>
      <c r="O30">
        <v>5</v>
      </c>
      <c r="P30">
        <v>5</v>
      </c>
    </row>
  </sheetData>
  <sortState ref="J7:J30">
    <sortCondition ref="J7:J30"/>
  </sortState>
  <mergeCells count="2">
    <mergeCell ref="I5:L5"/>
    <mergeCell ref="M5:O5"/>
  </mergeCells>
  <phoneticPr fontId="1" type="noConversion"/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J5" sqref="J5"/>
    </sheetView>
  </sheetViews>
  <sheetFormatPr defaultRowHeight="15" x14ac:dyDescent="0.25"/>
  <sheetData>
    <row r="1" spans="1:3" x14ac:dyDescent="0.35">
      <c r="A1" t="s">
        <v>44</v>
      </c>
    </row>
    <row r="2" spans="1:3" x14ac:dyDescent="0.35">
      <c r="A2" t="s">
        <v>45</v>
      </c>
    </row>
    <row r="3" spans="1:3" x14ac:dyDescent="0.35">
      <c r="A3" t="s">
        <v>46</v>
      </c>
    </row>
    <row r="4" spans="1:3" x14ac:dyDescent="0.35">
      <c r="A4" t="s">
        <v>47</v>
      </c>
    </row>
    <row r="6" spans="1:3" x14ac:dyDescent="0.35">
      <c r="A6">
        <v>1</v>
      </c>
      <c r="B6">
        <v>9.7166666666666668</v>
      </c>
      <c r="C6" t="s">
        <v>48</v>
      </c>
    </row>
    <row r="7" spans="1:3" x14ac:dyDescent="0.35">
      <c r="A7">
        <v>2</v>
      </c>
      <c r="B7">
        <v>5.9166666666666652</v>
      </c>
      <c r="C7" t="s">
        <v>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P29"/>
  <sheetViews>
    <sheetView topLeftCell="A4" workbookViewId="0">
      <selection activeCell="K5" sqref="K5:P15"/>
    </sheetView>
  </sheetViews>
  <sheetFormatPr defaultRowHeight="15" x14ac:dyDescent="0.25"/>
  <cols>
    <col min="7" max="7" width="17.140625" customWidth="1"/>
  </cols>
  <sheetData>
    <row r="5" spans="3:16" ht="15.75" x14ac:dyDescent="0.25">
      <c r="D5" s="1" t="s">
        <v>6</v>
      </c>
      <c r="E5" s="1" t="s">
        <v>7</v>
      </c>
      <c r="F5" s="1" t="s">
        <v>8</v>
      </c>
      <c r="G5" s="7" t="s">
        <v>11</v>
      </c>
      <c r="K5" s="17" t="s">
        <v>96</v>
      </c>
      <c r="L5" s="18"/>
      <c r="M5" s="19" t="s">
        <v>97</v>
      </c>
      <c r="N5" s="20"/>
      <c r="O5" s="17" t="s">
        <v>35</v>
      </c>
      <c r="P5" s="21" t="s">
        <v>98</v>
      </c>
    </row>
    <row r="6" spans="3:16" ht="15.75" x14ac:dyDescent="0.25">
      <c r="C6" s="4">
        <v>1</v>
      </c>
      <c r="D6" t="s">
        <v>0</v>
      </c>
      <c r="E6" t="s">
        <v>1</v>
      </c>
      <c r="F6" s="2">
        <v>1</v>
      </c>
      <c r="G6">
        <v>42</v>
      </c>
      <c r="K6" s="22"/>
      <c r="L6" s="21">
        <v>1</v>
      </c>
      <c r="M6" s="21">
        <v>2</v>
      </c>
      <c r="N6" s="21">
        <v>3</v>
      </c>
      <c r="O6" s="22"/>
      <c r="P6" s="23"/>
    </row>
    <row r="7" spans="3:16" ht="15.75" x14ac:dyDescent="0.25">
      <c r="C7" s="5">
        <v>4</v>
      </c>
      <c r="D7" t="s">
        <v>0</v>
      </c>
      <c r="E7" t="s">
        <v>1</v>
      </c>
      <c r="F7" s="3">
        <v>2</v>
      </c>
      <c r="G7">
        <v>45</v>
      </c>
      <c r="K7" s="24" t="s">
        <v>99</v>
      </c>
      <c r="L7" s="25">
        <v>42</v>
      </c>
      <c r="M7" s="25">
        <v>45</v>
      </c>
      <c r="N7" s="25">
        <v>46</v>
      </c>
      <c r="O7" s="25">
        <f>SUM(L7:N7)</f>
        <v>133</v>
      </c>
      <c r="P7" s="23">
        <f>AVERAGE(L7:N7)</f>
        <v>44.333333333333336</v>
      </c>
    </row>
    <row r="8" spans="3:16" ht="15.75" x14ac:dyDescent="0.25">
      <c r="C8">
        <v>8</v>
      </c>
      <c r="D8" t="s">
        <v>0</v>
      </c>
      <c r="E8" t="s">
        <v>1</v>
      </c>
      <c r="F8" s="6">
        <v>3</v>
      </c>
      <c r="G8">
        <v>46</v>
      </c>
      <c r="K8" s="26" t="s">
        <v>101</v>
      </c>
      <c r="L8" s="27">
        <v>61</v>
      </c>
      <c r="M8" s="27">
        <v>64</v>
      </c>
      <c r="N8" s="27">
        <v>64</v>
      </c>
      <c r="O8" s="25">
        <f t="shared" ref="O8:O14" si="0">SUM(L8:N8)</f>
        <v>189</v>
      </c>
      <c r="P8" s="23">
        <f t="shared" ref="P8:P14" si="1">AVERAGE(L8:N8)</f>
        <v>63</v>
      </c>
    </row>
    <row r="9" spans="3:16" ht="15.75" x14ac:dyDescent="0.25">
      <c r="C9" s="4">
        <v>2</v>
      </c>
      <c r="D9" t="s">
        <v>0</v>
      </c>
      <c r="E9" t="s">
        <v>3</v>
      </c>
      <c r="F9" s="1">
        <v>1</v>
      </c>
      <c r="G9">
        <v>46</v>
      </c>
      <c r="K9" s="21" t="s">
        <v>100</v>
      </c>
      <c r="L9" s="23">
        <v>46</v>
      </c>
      <c r="M9" s="23">
        <v>54</v>
      </c>
      <c r="N9" s="23">
        <v>54</v>
      </c>
      <c r="O9" s="25">
        <f t="shared" si="0"/>
        <v>154</v>
      </c>
      <c r="P9" s="23">
        <f t="shared" si="1"/>
        <v>51.333333333333336</v>
      </c>
    </row>
    <row r="10" spans="3:16" ht="15.75" x14ac:dyDescent="0.25">
      <c r="C10" s="5">
        <v>1</v>
      </c>
      <c r="D10" t="s">
        <v>0</v>
      </c>
      <c r="E10" t="s">
        <v>3</v>
      </c>
      <c r="F10" s="1">
        <v>2</v>
      </c>
      <c r="G10">
        <v>54</v>
      </c>
      <c r="K10" s="24" t="s">
        <v>102</v>
      </c>
      <c r="L10" s="25">
        <v>62</v>
      </c>
      <c r="M10" s="25">
        <v>64</v>
      </c>
      <c r="N10" s="25">
        <v>63</v>
      </c>
      <c r="O10" s="25">
        <f t="shared" si="0"/>
        <v>189</v>
      </c>
      <c r="P10" s="23">
        <f t="shared" si="1"/>
        <v>63</v>
      </c>
    </row>
    <row r="11" spans="3:16" ht="15.75" x14ac:dyDescent="0.25">
      <c r="C11">
        <v>7</v>
      </c>
      <c r="D11" t="s">
        <v>0</v>
      </c>
      <c r="E11" t="s">
        <v>3</v>
      </c>
      <c r="F11" s="1">
        <v>3</v>
      </c>
      <c r="G11">
        <v>54</v>
      </c>
      <c r="K11" s="26" t="s">
        <v>103</v>
      </c>
      <c r="L11" s="27">
        <v>55</v>
      </c>
      <c r="M11" s="27">
        <v>57</v>
      </c>
      <c r="N11" s="27">
        <v>58</v>
      </c>
      <c r="O11" s="25">
        <f t="shared" si="0"/>
        <v>170</v>
      </c>
      <c r="P11" s="23">
        <f t="shared" si="1"/>
        <v>56.666666666666664</v>
      </c>
    </row>
    <row r="12" spans="3:16" ht="15.75" x14ac:dyDescent="0.25">
      <c r="C12" s="4">
        <v>3</v>
      </c>
      <c r="D12" t="s">
        <v>0</v>
      </c>
      <c r="E12" t="s">
        <v>4</v>
      </c>
      <c r="F12" s="1">
        <v>1</v>
      </c>
      <c r="G12">
        <v>55</v>
      </c>
      <c r="K12" s="21" t="s">
        <v>104</v>
      </c>
      <c r="L12" s="23">
        <v>62</v>
      </c>
      <c r="M12" s="23">
        <v>62</v>
      </c>
      <c r="N12" s="23">
        <v>68</v>
      </c>
      <c r="O12" s="25">
        <f t="shared" si="0"/>
        <v>192</v>
      </c>
      <c r="P12" s="23">
        <f t="shared" si="1"/>
        <v>64</v>
      </c>
    </row>
    <row r="13" spans="3:16" ht="15.75" x14ac:dyDescent="0.25">
      <c r="C13" s="5">
        <v>2</v>
      </c>
      <c r="D13" t="s">
        <v>0</v>
      </c>
      <c r="E13" t="s">
        <v>4</v>
      </c>
      <c r="F13" s="1">
        <v>2</v>
      </c>
      <c r="G13">
        <v>57</v>
      </c>
      <c r="K13" s="24" t="s">
        <v>105</v>
      </c>
      <c r="L13" s="25">
        <v>58</v>
      </c>
      <c r="M13" s="25">
        <v>58</v>
      </c>
      <c r="N13" s="25">
        <v>60</v>
      </c>
      <c r="O13" s="25">
        <f t="shared" si="0"/>
        <v>176</v>
      </c>
      <c r="P13" s="23">
        <f t="shared" si="1"/>
        <v>58.666666666666664</v>
      </c>
    </row>
    <row r="14" spans="3:16" ht="15.75" x14ac:dyDescent="0.25">
      <c r="C14">
        <v>6</v>
      </c>
      <c r="D14" t="s">
        <v>0</v>
      </c>
      <c r="E14" t="s">
        <v>4</v>
      </c>
      <c r="F14" s="1">
        <v>3</v>
      </c>
      <c r="G14">
        <v>58</v>
      </c>
      <c r="K14" s="26" t="s">
        <v>106</v>
      </c>
      <c r="L14" s="27">
        <v>48</v>
      </c>
      <c r="M14" s="27">
        <v>60</v>
      </c>
      <c r="N14" s="27">
        <v>59</v>
      </c>
      <c r="O14" s="25">
        <f t="shared" si="0"/>
        <v>167</v>
      </c>
      <c r="P14" s="23">
        <f t="shared" si="1"/>
        <v>55.666666666666664</v>
      </c>
    </row>
    <row r="15" spans="3:16" ht="15.75" x14ac:dyDescent="0.25">
      <c r="C15" s="4">
        <v>4</v>
      </c>
      <c r="D15" t="s">
        <v>0</v>
      </c>
      <c r="E15" t="s">
        <v>5</v>
      </c>
      <c r="F15" s="1">
        <v>1</v>
      </c>
      <c r="G15">
        <v>58</v>
      </c>
      <c r="K15" s="21" t="s">
        <v>35</v>
      </c>
      <c r="L15" s="23">
        <f>SUM(L7:L14)</f>
        <v>434</v>
      </c>
      <c r="M15" s="23">
        <f t="shared" ref="M15:N15" si="2">SUM(M7:M14)</f>
        <v>464</v>
      </c>
      <c r="N15" s="23">
        <f t="shared" si="2"/>
        <v>472</v>
      </c>
      <c r="O15" s="25">
        <f>SUM(L15:N15)</f>
        <v>1370</v>
      </c>
      <c r="P15" s="23">
        <f>SUM(P7:P14)</f>
        <v>456.66666666666674</v>
      </c>
    </row>
    <row r="16" spans="3:16" ht="14.45" x14ac:dyDescent="0.35">
      <c r="C16" s="5">
        <v>8</v>
      </c>
      <c r="D16" t="s">
        <v>0</v>
      </c>
      <c r="E16" t="s">
        <v>5</v>
      </c>
      <c r="F16" s="1">
        <v>2</v>
      </c>
      <c r="G16">
        <v>58</v>
      </c>
    </row>
    <row r="17" spans="3:7" ht="14.45" x14ac:dyDescent="0.35">
      <c r="C17">
        <v>5</v>
      </c>
      <c r="D17" t="s">
        <v>0</v>
      </c>
      <c r="E17" t="s">
        <v>5</v>
      </c>
      <c r="F17" s="1">
        <v>3</v>
      </c>
      <c r="G17">
        <v>60</v>
      </c>
    </row>
    <row r="18" spans="3:7" ht="14.45" x14ac:dyDescent="0.35">
      <c r="C18" s="4">
        <v>5</v>
      </c>
      <c r="D18" t="s">
        <v>2</v>
      </c>
      <c r="E18" t="s">
        <v>1</v>
      </c>
      <c r="F18" s="1">
        <v>1</v>
      </c>
      <c r="G18">
        <v>61</v>
      </c>
    </row>
    <row r="19" spans="3:7" ht="14.45" x14ac:dyDescent="0.35">
      <c r="C19" s="5">
        <v>6</v>
      </c>
      <c r="D19" t="s">
        <v>2</v>
      </c>
      <c r="E19" t="s">
        <v>1</v>
      </c>
      <c r="F19" s="1">
        <v>2</v>
      </c>
      <c r="G19">
        <v>64</v>
      </c>
    </row>
    <row r="20" spans="3:7" ht="14.45" x14ac:dyDescent="0.35">
      <c r="C20">
        <v>4</v>
      </c>
      <c r="D20" t="s">
        <v>2</v>
      </c>
      <c r="E20" t="s">
        <v>1</v>
      </c>
      <c r="F20" s="1">
        <v>3</v>
      </c>
      <c r="G20">
        <v>64</v>
      </c>
    </row>
    <row r="21" spans="3:7" ht="14.45" x14ac:dyDescent="0.35">
      <c r="C21" s="4">
        <v>6</v>
      </c>
      <c r="D21" t="s">
        <v>2</v>
      </c>
      <c r="E21" t="s">
        <v>3</v>
      </c>
      <c r="F21" s="1">
        <v>1</v>
      </c>
      <c r="G21">
        <v>62</v>
      </c>
    </row>
    <row r="22" spans="3:7" ht="14.45" x14ac:dyDescent="0.35">
      <c r="C22" s="5">
        <v>7</v>
      </c>
      <c r="D22" t="s">
        <v>2</v>
      </c>
      <c r="E22" t="s">
        <v>3</v>
      </c>
      <c r="F22" s="1">
        <v>2</v>
      </c>
      <c r="G22">
        <v>64</v>
      </c>
    </row>
    <row r="23" spans="3:7" ht="14.45" x14ac:dyDescent="0.35">
      <c r="C23">
        <v>3</v>
      </c>
      <c r="D23" t="s">
        <v>2</v>
      </c>
      <c r="E23" t="s">
        <v>3</v>
      </c>
      <c r="F23" s="1">
        <v>3</v>
      </c>
      <c r="G23">
        <v>63</v>
      </c>
    </row>
    <row r="24" spans="3:7" ht="14.45" x14ac:dyDescent="0.35">
      <c r="C24" s="4">
        <v>7</v>
      </c>
      <c r="D24" t="s">
        <v>2</v>
      </c>
      <c r="E24" t="s">
        <v>4</v>
      </c>
      <c r="F24" s="1">
        <v>1</v>
      </c>
      <c r="G24">
        <v>62</v>
      </c>
    </row>
    <row r="25" spans="3:7" ht="14.45" x14ac:dyDescent="0.35">
      <c r="C25" s="5">
        <v>3</v>
      </c>
      <c r="D25" t="s">
        <v>2</v>
      </c>
      <c r="E25" t="s">
        <v>4</v>
      </c>
      <c r="F25" s="1">
        <v>2</v>
      </c>
      <c r="G25">
        <v>62</v>
      </c>
    </row>
    <row r="26" spans="3:7" ht="14.45" x14ac:dyDescent="0.35">
      <c r="C26">
        <v>2</v>
      </c>
      <c r="D26" t="s">
        <v>2</v>
      </c>
      <c r="E26" t="s">
        <v>4</v>
      </c>
      <c r="F26" s="1">
        <v>3</v>
      </c>
      <c r="G26">
        <v>68</v>
      </c>
    </row>
    <row r="27" spans="3:7" ht="14.45" x14ac:dyDescent="0.35">
      <c r="C27" s="4">
        <v>8</v>
      </c>
      <c r="D27" t="s">
        <v>2</v>
      </c>
      <c r="E27" t="s">
        <v>5</v>
      </c>
      <c r="F27" s="1">
        <v>1</v>
      </c>
      <c r="G27">
        <v>48</v>
      </c>
    </row>
    <row r="28" spans="3:7" x14ac:dyDescent="0.25">
      <c r="C28" s="5">
        <v>5</v>
      </c>
      <c r="D28" t="s">
        <v>2</v>
      </c>
      <c r="E28" t="s">
        <v>5</v>
      </c>
      <c r="F28" s="1">
        <v>2</v>
      </c>
      <c r="G28">
        <v>60</v>
      </c>
    </row>
    <row r="29" spans="3:7" x14ac:dyDescent="0.25">
      <c r="C29">
        <v>1</v>
      </c>
      <c r="D29" t="s">
        <v>2</v>
      </c>
      <c r="E29" t="s">
        <v>5</v>
      </c>
      <c r="F29" s="1">
        <v>3</v>
      </c>
      <c r="G29">
        <v>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I20" sqref="I20"/>
    </sheetView>
  </sheetViews>
  <sheetFormatPr defaultRowHeight="15" x14ac:dyDescent="0.25"/>
  <sheetData>
    <row r="1" spans="1:3" x14ac:dyDescent="0.25">
      <c r="A1" t="s">
        <v>44</v>
      </c>
    </row>
    <row r="2" spans="1:3" x14ac:dyDescent="0.25">
      <c r="A2" t="s">
        <v>108</v>
      </c>
    </row>
    <row r="3" spans="1:3" x14ac:dyDescent="0.25">
      <c r="A3" t="s">
        <v>111</v>
      </c>
    </row>
    <row r="4" spans="1:3" x14ac:dyDescent="0.25">
      <c r="A4" t="s">
        <v>112</v>
      </c>
    </row>
    <row r="6" spans="1:3" x14ac:dyDescent="0.25">
      <c r="A6">
        <v>2</v>
      </c>
      <c r="B6">
        <v>60.333333333333336</v>
      </c>
      <c r="C6" t="s">
        <v>48</v>
      </c>
    </row>
    <row r="7" spans="1:3" x14ac:dyDescent="0.25">
      <c r="A7">
        <v>3</v>
      </c>
      <c r="B7">
        <v>57.166666666666664</v>
      </c>
      <c r="C7" t="s">
        <v>49</v>
      </c>
    </row>
    <row r="8" spans="1:3" x14ac:dyDescent="0.25">
      <c r="A8">
        <v>1</v>
      </c>
      <c r="B8">
        <v>57.166666666666664</v>
      </c>
      <c r="C8" t="s">
        <v>49</v>
      </c>
    </row>
    <row r="9" spans="1:3" x14ac:dyDescent="0.25">
      <c r="A9">
        <v>4</v>
      </c>
      <c r="B9">
        <v>53.666666666666664</v>
      </c>
      <c r="C9" t="s">
        <v>113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L14" sqref="L14:L21"/>
    </sheetView>
  </sheetViews>
  <sheetFormatPr defaultRowHeight="15" x14ac:dyDescent="0.25"/>
  <cols>
    <col min="1" max="1" width="22.42578125" bestFit="1" customWidth="1"/>
    <col min="2" max="6" width="11.85546875" bestFit="1" customWidth="1"/>
  </cols>
  <sheetData>
    <row r="1" spans="1:12" ht="14.45" x14ac:dyDescent="0.35">
      <c r="A1" t="s">
        <v>18</v>
      </c>
    </row>
    <row r="2" spans="1:12" ht="14.45" x14ac:dyDescent="0.35">
      <c r="A2" t="s">
        <v>41</v>
      </c>
    </row>
    <row r="5" spans="1:12" ht="14.45" x14ac:dyDescent="0.35">
      <c r="A5" t="s">
        <v>42</v>
      </c>
      <c r="B5" t="s">
        <v>7</v>
      </c>
    </row>
    <row r="6" spans="1:12" ht="14.45" x14ac:dyDescent="0.35">
      <c r="A6" t="s">
        <v>6</v>
      </c>
      <c r="B6" t="s">
        <v>3</v>
      </c>
      <c r="C6" t="s">
        <v>4</v>
      </c>
      <c r="D6" t="s">
        <v>5</v>
      </c>
      <c r="E6" t="s">
        <v>1</v>
      </c>
      <c r="F6" t="s">
        <v>20</v>
      </c>
    </row>
    <row r="7" spans="1:12" ht="14.45" x14ac:dyDescent="0.35">
      <c r="A7" t="s">
        <v>2</v>
      </c>
      <c r="B7">
        <v>63</v>
      </c>
      <c r="C7">
        <v>64</v>
      </c>
      <c r="D7">
        <v>55.666666666666664</v>
      </c>
      <c r="E7">
        <v>63</v>
      </c>
      <c r="F7">
        <v>61.416666666666664</v>
      </c>
      <c r="H7" s="12">
        <v>61.4166666666667</v>
      </c>
      <c r="I7" s="12" t="s">
        <v>48</v>
      </c>
    </row>
    <row r="8" spans="1:12" ht="14.45" x14ac:dyDescent="0.35">
      <c r="A8" t="s">
        <v>0</v>
      </c>
      <c r="B8">
        <v>51.333333333333336</v>
      </c>
      <c r="C8">
        <v>56.666666666666664</v>
      </c>
      <c r="D8">
        <v>58.666666666666664</v>
      </c>
      <c r="E8">
        <v>44.333333333333336</v>
      </c>
      <c r="F8">
        <v>52.75</v>
      </c>
      <c r="H8" s="12">
        <v>52.75</v>
      </c>
      <c r="I8" s="12" t="s">
        <v>49</v>
      </c>
    </row>
    <row r="9" spans="1:12" ht="14.45" x14ac:dyDescent="0.35">
      <c r="A9" t="s">
        <v>20</v>
      </c>
      <c r="B9">
        <v>57.166666666666664</v>
      </c>
      <c r="C9">
        <v>60.333333333333336</v>
      </c>
      <c r="D9">
        <v>57.166666666666664</v>
      </c>
      <c r="E9">
        <v>53.666666666666664</v>
      </c>
      <c r="F9">
        <v>57.083333333333336</v>
      </c>
    </row>
    <row r="12" spans="1:12" ht="14.45" x14ac:dyDescent="0.35">
      <c r="A12" t="s">
        <v>22</v>
      </c>
    </row>
    <row r="13" spans="1:12" ht="15.75" thickBot="1" x14ac:dyDescent="0.3"/>
    <row r="14" spans="1:12" x14ac:dyDescent="0.25">
      <c r="A14" s="11" t="s">
        <v>23</v>
      </c>
      <c r="B14" s="11" t="s">
        <v>116</v>
      </c>
      <c r="C14" s="11" t="s">
        <v>107</v>
      </c>
      <c r="D14" s="11" t="s">
        <v>117</v>
      </c>
      <c r="E14" s="11" t="s">
        <v>25</v>
      </c>
      <c r="F14" s="11" t="s">
        <v>26</v>
      </c>
      <c r="G14" s="11" t="s">
        <v>27</v>
      </c>
      <c r="H14" s="11" t="s">
        <v>28</v>
      </c>
      <c r="I14" s="11" t="s">
        <v>29</v>
      </c>
      <c r="J14" s="11" t="s">
        <v>30</v>
      </c>
      <c r="K14" s="11" t="s">
        <v>31</v>
      </c>
      <c r="L14" s="28" t="s">
        <v>134</v>
      </c>
    </row>
    <row r="15" spans="1:12" x14ac:dyDescent="0.25">
      <c r="A15" t="s">
        <v>8</v>
      </c>
      <c r="B15">
        <v>100.33333333332848</v>
      </c>
      <c r="C15">
        <v>2</v>
      </c>
      <c r="D15">
        <v>50.166666666664241</v>
      </c>
      <c r="E15">
        <v>8.8902953586487961</v>
      </c>
      <c r="F15">
        <v>3.2193077301182265E-3</v>
      </c>
      <c r="G15" t="s">
        <v>32</v>
      </c>
      <c r="L15">
        <v>3.73</v>
      </c>
    </row>
    <row r="16" spans="1:12" x14ac:dyDescent="0.25">
      <c r="A16" t="s">
        <v>6</v>
      </c>
      <c r="B16">
        <v>450.66666666665697</v>
      </c>
      <c r="C16">
        <v>1</v>
      </c>
      <c r="D16">
        <v>450.66666666665697</v>
      </c>
      <c r="E16">
        <v>79.864978902946802</v>
      </c>
      <c r="F16">
        <v>3.6891167201087491E-7</v>
      </c>
      <c r="G16" t="s">
        <v>32</v>
      </c>
      <c r="H16">
        <v>0.68573908685310114</v>
      </c>
      <c r="I16">
        <v>0.96978151687699743</v>
      </c>
      <c r="J16">
        <v>2.0799744875865196</v>
      </c>
      <c r="K16">
        <v>2.8868870624424168</v>
      </c>
      <c r="L16">
        <v>4.5999999999999996</v>
      </c>
    </row>
    <row r="17" spans="1:12" x14ac:dyDescent="0.25">
      <c r="A17" t="s">
        <v>7</v>
      </c>
      <c r="B17">
        <v>133.5</v>
      </c>
      <c r="C17">
        <v>3</v>
      </c>
      <c r="D17">
        <v>44.5</v>
      </c>
      <c r="E17">
        <v>7.8860759493665888</v>
      </c>
      <c r="F17">
        <v>2.5319776106177681E-3</v>
      </c>
      <c r="G17" t="s">
        <v>32</v>
      </c>
      <c r="H17">
        <v>0.96978151687699743</v>
      </c>
      <c r="I17">
        <v>1.3714781737062023</v>
      </c>
      <c r="J17">
        <v>2.941528129734885</v>
      </c>
      <c r="K17">
        <v>4.0826748367454897</v>
      </c>
      <c r="L17">
        <v>3.34</v>
      </c>
    </row>
    <row r="18" spans="1:12" x14ac:dyDescent="0.25">
      <c r="A18" t="s">
        <v>33</v>
      </c>
      <c r="B18">
        <v>370.33333333334303</v>
      </c>
      <c r="C18">
        <v>3</v>
      </c>
      <c r="D18">
        <v>123.44444444444768</v>
      </c>
      <c r="E18">
        <v>21.876230661039976</v>
      </c>
      <c r="F18">
        <v>1.5008117137375831E-5</v>
      </c>
      <c r="G18" t="s">
        <v>32</v>
      </c>
      <c r="H18">
        <v>1.3714781737062023</v>
      </c>
      <c r="I18">
        <v>1.9395630337539949</v>
      </c>
      <c r="J18">
        <v>4.1599489751730392</v>
      </c>
      <c r="K18">
        <v>5.7737741248848335</v>
      </c>
      <c r="L18">
        <v>3.34</v>
      </c>
    </row>
    <row r="19" spans="1:12" x14ac:dyDescent="0.25">
      <c r="A19" t="s">
        <v>34</v>
      </c>
      <c r="B19">
        <v>79.000000000005002</v>
      </c>
      <c r="C19">
        <v>14</v>
      </c>
      <c r="D19">
        <v>5.6428571428575003</v>
      </c>
    </row>
    <row r="20" spans="1:12" x14ac:dyDescent="0.25">
      <c r="A20" t="s">
        <v>35</v>
      </c>
      <c r="B20">
        <v>1133.8333333333335</v>
      </c>
      <c r="C20">
        <v>23</v>
      </c>
      <c r="D20">
        <v>49.297101449275367</v>
      </c>
    </row>
    <row r="21" spans="1:12" ht="15.75" thickBot="1" x14ac:dyDescent="0.3">
      <c r="A21" s="10" t="s">
        <v>43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P13" sqref="P13"/>
    </sheetView>
  </sheetViews>
  <sheetFormatPr defaultRowHeight="15" x14ac:dyDescent="0.25"/>
  <sheetData>
    <row r="1" spans="1:3" x14ac:dyDescent="0.35">
      <c r="A1" t="s">
        <v>44</v>
      </c>
    </row>
    <row r="2" spans="1:3" x14ac:dyDescent="0.35">
      <c r="A2" t="s">
        <v>45</v>
      </c>
    </row>
    <row r="3" spans="1:3" x14ac:dyDescent="0.35">
      <c r="A3" t="s">
        <v>50</v>
      </c>
    </row>
    <row r="4" spans="1:3" x14ac:dyDescent="0.35">
      <c r="A4" t="s">
        <v>51</v>
      </c>
    </row>
    <row r="6" spans="1:3" x14ac:dyDescent="0.35">
      <c r="A6">
        <v>1</v>
      </c>
      <c r="B6">
        <v>61.4166666666667</v>
      </c>
      <c r="C6" t="s">
        <v>48</v>
      </c>
    </row>
    <row r="7" spans="1:3" x14ac:dyDescent="0.35">
      <c r="A7">
        <v>2</v>
      </c>
      <c r="B7">
        <v>52.75</v>
      </c>
      <c r="C7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47</vt:i4>
      </vt:variant>
      <vt:variant>
        <vt:lpstr>Named Ranges</vt:lpstr>
      </vt:variant>
      <vt:variant>
        <vt:i4>1</vt:i4>
      </vt:variant>
    </vt:vector>
  </HeadingPairs>
  <TitlesOfParts>
    <vt:vector size="48" baseType="lpstr">
      <vt:lpstr>ANOVA MANUAL</vt:lpstr>
      <vt:lpstr>PANJANG AKAR</vt:lpstr>
      <vt:lpstr>DMRT V</vt:lpstr>
      <vt:lpstr>ANOVA</vt:lpstr>
      <vt:lpstr>DMRT P</vt:lpstr>
      <vt:lpstr>BOBOT BASAH</vt:lpstr>
      <vt:lpstr>DMRT V BB</vt:lpstr>
      <vt:lpstr>ANOVA BB</vt:lpstr>
      <vt:lpstr>DMRT P BB</vt:lpstr>
      <vt:lpstr>BERAT AKAR</vt:lpstr>
      <vt:lpstr>DMRT V BA</vt:lpstr>
      <vt:lpstr>ANOVA BA</vt:lpstr>
      <vt:lpstr>DMRT P BA</vt:lpstr>
      <vt:lpstr>TINGGI 1 MST</vt:lpstr>
      <vt:lpstr>DMRT V TG 1 MST</vt:lpstr>
      <vt:lpstr>ANOVA TG 1 MST</vt:lpstr>
      <vt:lpstr>DMRT P TG 1</vt:lpstr>
      <vt:lpstr>TIMGGI 2 MST</vt:lpstr>
      <vt:lpstr>DMRT V TG 2 MST</vt:lpstr>
      <vt:lpstr>ANOVA TG 2 MST</vt:lpstr>
      <vt:lpstr>DMRT P TG 2 MST</vt:lpstr>
      <vt:lpstr>TINGGI 3 MST</vt:lpstr>
      <vt:lpstr>DMRT V TG 3 MST</vt:lpstr>
      <vt:lpstr>ANOVA TG 3 MST</vt:lpstr>
      <vt:lpstr>DMRT P 3 MST</vt:lpstr>
      <vt:lpstr>TINGGI 4 MST</vt:lpstr>
      <vt:lpstr>DMRT V TG 4 MST</vt:lpstr>
      <vt:lpstr>ANOVA TG 4 MST</vt:lpstr>
      <vt:lpstr>DMRT P TG 4 MST</vt:lpstr>
      <vt:lpstr>DAUN 1 MST</vt:lpstr>
      <vt:lpstr>DMRT V DAUN 1 MST</vt:lpstr>
      <vt:lpstr>ANOVA DAUN 1 MST</vt:lpstr>
      <vt:lpstr>DMRT P DAUN 1 MST</vt:lpstr>
      <vt:lpstr>DAUN 2 MST</vt:lpstr>
      <vt:lpstr>DMRT V DAUN 2 MST</vt:lpstr>
      <vt:lpstr>ANOVA DAUN 2 MST</vt:lpstr>
      <vt:lpstr>DMRT P DAUN 2 MST</vt:lpstr>
      <vt:lpstr>DAUN 3 MST</vt:lpstr>
      <vt:lpstr>DMRT V DAUN 3 MST</vt:lpstr>
      <vt:lpstr>ANOVA DAUN 3 MST</vt:lpstr>
      <vt:lpstr>DMRT P DAUN 3 MST</vt:lpstr>
      <vt:lpstr>DAUN 4 MST</vt:lpstr>
      <vt:lpstr>DMRT V DAUN 4 MST</vt:lpstr>
      <vt:lpstr>ANOVA DAUN 4 MST</vt:lpstr>
      <vt:lpstr>DMRT P DAUN 4 MST</vt:lpstr>
      <vt:lpstr>fix data</vt:lpstr>
      <vt:lpstr>Sheet9</vt:lpstr>
      <vt:lpstr>Database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Arsn Shv</dc:creator>
  <cp:lastModifiedBy>ismail - [2010]</cp:lastModifiedBy>
  <dcterms:created xsi:type="dcterms:W3CDTF">2024-01-25T07:14:12Z</dcterms:created>
  <dcterms:modified xsi:type="dcterms:W3CDTF">2024-03-23T08:28:27Z</dcterms:modified>
</cp:coreProperties>
</file>