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kripsi\revisi up\jurnal fighting\portal mediagro\"/>
    </mc:Choice>
  </mc:AlternateContent>
  <bookViews>
    <workbookView xWindow="0" yWindow="0" windowWidth="20490" windowHeight="7650" activeTab="3"/>
  </bookViews>
  <sheets>
    <sheet name="DB" sheetId="1" r:id="rId1"/>
    <sheet name="IV" sheetId="2" r:id="rId2"/>
    <sheet name="KT" sheetId="3" r:id="rId3"/>
    <sheet name="SUHU DAN KELEMBABAN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2" i="4" l="1"/>
  <c r="G112" i="4"/>
  <c r="F112" i="4"/>
  <c r="D112" i="4"/>
  <c r="C112" i="4"/>
  <c r="B112" i="4"/>
  <c r="I110" i="4"/>
  <c r="E110" i="4"/>
  <c r="I109" i="4"/>
  <c r="E109" i="4"/>
  <c r="I108" i="4"/>
  <c r="E108" i="4"/>
  <c r="I107" i="4"/>
  <c r="E107" i="4"/>
  <c r="I106" i="4"/>
  <c r="E106" i="4"/>
  <c r="I105" i="4"/>
  <c r="E105" i="4"/>
  <c r="AD96" i="4"/>
  <c r="AC96" i="4"/>
  <c r="AB96" i="4"/>
  <c r="Z96" i="4"/>
  <c r="Y96" i="4"/>
  <c r="X96" i="4"/>
  <c r="T96" i="4"/>
  <c r="S96" i="4"/>
  <c r="R96" i="4"/>
  <c r="P96" i="4"/>
  <c r="O96" i="4"/>
  <c r="N96" i="4"/>
  <c r="H96" i="4"/>
  <c r="G96" i="4"/>
  <c r="F96" i="4"/>
  <c r="D96" i="4"/>
  <c r="C96" i="4"/>
  <c r="B96" i="4"/>
  <c r="AE95" i="4"/>
  <c r="AA95" i="4"/>
  <c r="U95" i="4"/>
  <c r="Q95" i="4"/>
  <c r="I95" i="4"/>
  <c r="E95" i="4"/>
  <c r="AE94" i="4"/>
  <c r="AA94" i="4"/>
  <c r="U94" i="4"/>
  <c r="Q94" i="4"/>
  <c r="I94" i="4"/>
  <c r="E94" i="4"/>
  <c r="AE93" i="4"/>
  <c r="AA93" i="4"/>
  <c r="U93" i="4"/>
  <c r="Q93" i="4"/>
  <c r="I93" i="4"/>
  <c r="E93" i="4"/>
  <c r="AE92" i="4"/>
  <c r="AA92" i="4"/>
  <c r="U92" i="4"/>
  <c r="Q92" i="4"/>
  <c r="I92" i="4"/>
  <c r="E92" i="4"/>
  <c r="AE91" i="4"/>
  <c r="AA91" i="4"/>
  <c r="U91" i="4"/>
  <c r="Q91" i="4"/>
  <c r="I91" i="4"/>
  <c r="E91" i="4"/>
  <c r="AE90" i="4"/>
  <c r="AA90" i="4"/>
  <c r="U90" i="4"/>
  <c r="Q90" i="4"/>
  <c r="I90" i="4"/>
  <c r="E90" i="4"/>
  <c r="AE89" i="4"/>
  <c r="AA89" i="4"/>
  <c r="U89" i="4"/>
  <c r="Q89" i="4"/>
  <c r="I89" i="4"/>
  <c r="E89" i="4"/>
  <c r="AD84" i="4"/>
  <c r="AC84" i="4"/>
  <c r="AB84" i="4"/>
  <c r="Z84" i="4"/>
  <c r="Y84" i="4"/>
  <c r="X84" i="4"/>
  <c r="T84" i="4"/>
  <c r="S84" i="4"/>
  <c r="R84" i="4"/>
  <c r="P84" i="4"/>
  <c r="O84" i="4"/>
  <c r="N84" i="4"/>
  <c r="H84" i="4"/>
  <c r="G84" i="4"/>
  <c r="F84" i="4"/>
  <c r="D84" i="4"/>
  <c r="C84" i="4"/>
  <c r="B84" i="4"/>
  <c r="AE83" i="4"/>
  <c r="AA83" i="4"/>
  <c r="U83" i="4"/>
  <c r="Q83" i="4"/>
  <c r="I83" i="4"/>
  <c r="E83" i="4"/>
  <c r="AE82" i="4"/>
  <c r="AA82" i="4"/>
  <c r="U82" i="4"/>
  <c r="Q82" i="4"/>
  <c r="I82" i="4"/>
  <c r="E82" i="4"/>
  <c r="AE81" i="4"/>
  <c r="AA81" i="4"/>
  <c r="U81" i="4"/>
  <c r="Q81" i="4"/>
  <c r="I81" i="4"/>
  <c r="E81" i="4"/>
  <c r="AE80" i="4"/>
  <c r="AA80" i="4"/>
  <c r="U80" i="4"/>
  <c r="Q80" i="4"/>
  <c r="I80" i="4"/>
  <c r="E80" i="4"/>
  <c r="AE79" i="4"/>
  <c r="AA79" i="4"/>
  <c r="U79" i="4"/>
  <c r="Q79" i="4"/>
  <c r="I79" i="4"/>
  <c r="E79" i="4"/>
  <c r="AE78" i="4"/>
  <c r="AA78" i="4"/>
  <c r="U78" i="4"/>
  <c r="Q78" i="4"/>
  <c r="I78" i="4"/>
  <c r="E78" i="4"/>
  <c r="AE77" i="4"/>
  <c r="AA77" i="4"/>
  <c r="U77" i="4"/>
  <c r="Q77" i="4"/>
  <c r="I77" i="4"/>
  <c r="E77" i="4"/>
  <c r="AD72" i="4"/>
  <c r="AC72" i="4"/>
  <c r="AB72" i="4"/>
  <c r="Z72" i="4"/>
  <c r="Y72" i="4"/>
  <c r="X72" i="4"/>
  <c r="T72" i="4"/>
  <c r="S72" i="4"/>
  <c r="R72" i="4"/>
  <c r="P72" i="4"/>
  <c r="O72" i="4"/>
  <c r="N72" i="4"/>
  <c r="H72" i="4"/>
  <c r="G72" i="4"/>
  <c r="F72" i="4"/>
  <c r="D72" i="4"/>
  <c r="C72" i="4"/>
  <c r="B72" i="4"/>
  <c r="AE71" i="4"/>
  <c r="AA71" i="4"/>
  <c r="U71" i="4"/>
  <c r="Q71" i="4"/>
  <c r="I71" i="4"/>
  <c r="E71" i="4"/>
  <c r="AE70" i="4"/>
  <c r="AA70" i="4"/>
  <c r="U70" i="4"/>
  <c r="Q70" i="4"/>
  <c r="I70" i="4"/>
  <c r="E70" i="4"/>
  <c r="AE69" i="4"/>
  <c r="AA69" i="4"/>
  <c r="U69" i="4"/>
  <c r="Q69" i="4"/>
  <c r="I69" i="4"/>
  <c r="E69" i="4"/>
  <c r="AE68" i="4"/>
  <c r="AA68" i="4"/>
  <c r="U68" i="4"/>
  <c r="Q68" i="4"/>
  <c r="I68" i="4"/>
  <c r="E68" i="4"/>
  <c r="AE67" i="4"/>
  <c r="AA67" i="4"/>
  <c r="U67" i="4"/>
  <c r="Q67" i="4"/>
  <c r="I67" i="4"/>
  <c r="E67" i="4"/>
  <c r="AE66" i="4"/>
  <c r="AA66" i="4"/>
  <c r="U66" i="4"/>
  <c r="Q66" i="4"/>
  <c r="I66" i="4"/>
  <c r="E66" i="4"/>
  <c r="AE65" i="4"/>
  <c r="AA65" i="4"/>
  <c r="U65" i="4"/>
  <c r="Q65" i="4"/>
  <c r="I65" i="4"/>
  <c r="E65" i="4"/>
  <c r="AD60" i="4"/>
  <c r="AC60" i="4"/>
  <c r="AB60" i="4"/>
  <c r="Z60" i="4"/>
  <c r="Y60" i="4"/>
  <c r="X60" i="4"/>
  <c r="T60" i="4"/>
  <c r="S60" i="4"/>
  <c r="R60" i="4"/>
  <c r="P60" i="4"/>
  <c r="O60" i="4"/>
  <c r="N60" i="4"/>
  <c r="H60" i="4"/>
  <c r="G60" i="4"/>
  <c r="F60" i="4"/>
  <c r="D60" i="4"/>
  <c r="C60" i="4"/>
  <c r="B60" i="4"/>
  <c r="AE59" i="4"/>
  <c r="AA59" i="4"/>
  <c r="U59" i="4"/>
  <c r="Q59" i="4"/>
  <c r="I59" i="4"/>
  <c r="E59" i="4"/>
  <c r="AE58" i="4"/>
  <c r="AA58" i="4"/>
  <c r="U58" i="4"/>
  <c r="Q58" i="4"/>
  <c r="I58" i="4"/>
  <c r="E58" i="4"/>
  <c r="AE57" i="4"/>
  <c r="AA57" i="4"/>
  <c r="U57" i="4"/>
  <c r="Q57" i="4"/>
  <c r="I57" i="4"/>
  <c r="E57" i="4"/>
  <c r="AE56" i="4"/>
  <c r="AA56" i="4"/>
  <c r="U56" i="4"/>
  <c r="Q56" i="4"/>
  <c r="I56" i="4"/>
  <c r="E56" i="4"/>
  <c r="AE55" i="4"/>
  <c r="AA55" i="4"/>
  <c r="U55" i="4"/>
  <c r="Q55" i="4"/>
  <c r="I55" i="4"/>
  <c r="E55" i="4"/>
  <c r="AE54" i="4"/>
  <c r="AA54" i="4"/>
  <c r="U54" i="4"/>
  <c r="Q54" i="4"/>
  <c r="I54" i="4"/>
  <c r="E54" i="4"/>
  <c r="AE53" i="4"/>
  <c r="AA53" i="4"/>
  <c r="U53" i="4"/>
  <c r="Q53" i="4"/>
  <c r="I53" i="4"/>
  <c r="E53" i="4"/>
  <c r="AD48" i="4"/>
  <c r="AC48" i="4"/>
  <c r="AB48" i="4"/>
  <c r="Z48" i="4"/>
  <c r="Y48" i="4"/>
  <c r="X48" i="4"/>
  <c r="T48" i="4"/>
  <c r="S48" i="4"/>
  <c r="R48" i="4"/>
  <c r="P48" i="4"/>
  <c r="O48" i="4"/>
  <c r="N48" i="4"/>
  <c r="H48" i="4"/>
  <c r="G48" i="4"/>
  <c r="F48" i="4"/>
  <c r="D48" i="4"/>
  <c r="C48" i="4"/>
  <c r="B48" i="4"/>
  <c r="AE47" i="4"/>
  <c r="AA47" i="4"/>
  <c r="U47" i="4"/>
  <c r="Q47" i="4"/>
  <c r="I47" i="4"/>
  <c r="E47" i="4"/>
  <c r="AE46" i="4"/>
  <c r="AA46" i="4"/>
  <c r="U46" i="4"/>
  <c r="Q46" i="4"/>
  <c r="I46" i="4"/>
  <c r="E46" i="4"/>
  <c r="AE45" i="4"/>
  <c r="AA45" i="4"/>
  <c r="U45" i="4"/>
  <c r="Q45" i="4"/>
  <c r="I45" i="4"/>
  <c r="E45" i="4"/>
  <c r="AE44" i="4"/>
  <c r="AA44" i="4"/>
  <c r="U44" i="4"/>
  <c r="Q44" i="4"/>
  <c r="I44" i="4"/>
  <c r="E44" i="4"/>
  <c r="AE43" i="4"/>
  <c r="AA43" i="4"/>
  <c r="U43" i="4"/>
  <c r="Q43" i="4"/>
  <c r="I43" i="4"/>
  <c r="E43" i="4"/>
  <c r="AE42" i="4"/>
  <c r="AA42" i="4"/>
  <c r="U42" i="4"/>
  <c r="Q42" i="4"/>
  <c r="I42" i="4"/>
  <c r="E42" i="4"/>
  <c r="AE41" i="4"/>
  <c r="AA41" i="4"/>
  <c r="U41" i="4"/>
  <c r="Q41" i="4"/>
  <c r="I41" i="4"/>
  <c r="E41" i="4"/>
  <c r="AD36" i="4"/>
  <c r="AC36" i="4"/>
  <c r="AB36" i="4"/>
  <c r="Z36" i="4"/>
  <c r="Y36" i="4"/>
  <c r="X36" i="4"/>
  <c r="T36" i="4"/>
  <c r="S36" i="4"/>
  <c r="R36" i="4"/>
  <c r="P36" i="4"/>
  <c r="O36" i="4"/>
  <c r="N36" i="4"/>
  <c r="H36" i="4"/>
  <c r="G36" i="4"/>
  <c r="F36" i="4"/>
  <c r="D36" i="4"/>
  <c r="C36" i="4"/>
  <c r="B36" i="4"/>
  <c r="AE35" i="4"/>
  <c r="AA35" i="4"/>
  <c r="U35" i="4"/>
  <c r="Q35" i="4"/>
  <c r="I35" i="4"/>
  <c r="E35" i="4"/>
  <c r="AE34" i="4"/>
  <c r="AA34" i="4"/>
  <c r="U34" i="4"/>
  <c r="Q34" i="4"/>
  <c r="I34" i="4"/>
  <c r="E34" i="4"/>
  <c r="AE33" i="4"/>
  <c r="AA33" i="4"/>
  <c r="U33" i="4"/>
  <c r="Q33" i="4"/>
  <c r="I33" i="4"/>
  <c r="E33" i="4"/>
  <c r="AE32" i="4"/>
  <c r="AA32" i="4"/>
  <c r="U32" i="4"/>
  <c r="Q32" i="4"/>
  <c r="I32" i="4"/>
  <c r="E32" i="4"/>
  <c r="AE31" i="4"/>
  <c r="AA31" i="4"/>
  <c r="U31" i="4"/>
  <c r="Q31" i="4"/>
  <c r="I31" i="4"/>
  <c r="E31" i="4"/>
  <c r="AE30" i="4"/>
  <c r="AA30" i="4"/>
  <c r="U30" i="4"/>
  <c r="Q30" i="4"/>
  <c r="I30" i="4"/>
  <c r="E30" i="4"/>
  <c r="AE29" i="4"/>
  <c r="AA29" i="4"/>
  <c r="U29" i="4"/>
  <c r="Q29" i="4"/>
  <c r="I29" i="4"/>
  <c r="E29" i="4"/>
  <c r="AD24" i="4"/>
  <c r="AC24" i="4"/>
  <c r="AB24" i="4"/>
  <c r="Z24" i="4"/>
  <c r="Y24" i="4"/>
  <c r="X24" i="4"/>
  <c r="T24" i="4"/>
  <c r="S24" i="4"/>
  <c r="R24" i="4"/>
  <c r="P24" i="4"/>
  <c r="O24" i="4"/>
  <c r="N24" i="4"/>
  <c r="H24" i="4"/>
  <c r="G24" i="4"/>
  <c r="F24" i="4"/>
  <c r="D24" i="4"/>
  <c r="C24" i="4"/>
  <c r="B24" i="4"/>
  <c r="AE23" i="4"/>
  <c r="AA23" i="4"/>
  <c r="U23" i="4"/>
  <c r="Q23" i="4"/>
  <c r="I23" i="4"/>
  <c r="E23" i="4"/>
  <c r="AE22" i="4"/>
  <c r="AA22" i="4"/>
  <c r="U22" i="4"/>
  <c r="Q22" i="4"/>
  <c r="I22" i="4"/>
  <c r="E22" i="4"/>
  <c r="AE21" i="4"/>
  <c r="AA21" i="4"/>
  <c r="U21" i="4"/>
  <c r="Q21" i="4"/>
  <c r="I21" i="4"/>
  <c r="E21" i="4"/>
  <c r="AE20" i="4"/>
  <c r="AA20" i="4"/>
  <c r="U20" i="4"/>
  <c r="Q20" i="4"/>
  <c r="I20" i="4"/>
  <c r="E20" i="4"/>
  <c r="AE19" i="4"/>
  <c r="AA19" i="4"/>
  <c r="U19" i="4"/>
  <c r="Q19" i="4"/>
  <c r="I19" i="4"/>
  <c r="E19" i="4"/>
  <c r="AE18" i="4"/>
  <c r="AA18" i="4"/>
  <c r="U18" i="4"/>
  <c r="Q18" i="4"/>
  <c r="I18" i="4"/>
  <c r="E18" i="4"/>
  <c r="AE17" i="4"/>
  <c r="AA17" i="4"/>
  <c r="U17" i="4"/>
  <c r="Q17" i="4"/>
  <c r="I17" i="4"/>
  <c r="E17" i="4"/>
  <c r="AD12" i="4"/>
  <c r="AC12" i="4"/>
  <c r="AB12" i="4"/>
  <c r="Z12" i="4"/>
  <c r="Y12" i="4"/>
  <c r="X12" i="4"/>
  <c r="T12" i="4"/>
  <c r="S12" i="4"/>
  <c r="R12" i="4"/>
  <c r="P12" i="4"/>
  <c r="O12" i="4"/>
  <c r="N12" i="4"/>
  <c r="H12" i="4"/>
  <c r="G12" i="4"/>
  <c r="F12" i="4"/>
  <c r="D12" i="4"/>
  <c r="C12" i="4"/>
  <c r="B12" i="4"/>
  <c r="AE11" i="4"/>
  <c r="AA11" i="4"/>
  <c r="U11" i="4"/>
  <c r="Q11" i="4"/>
  <c r="I11" i="4"/>
  <c r="E11" i="4"/>
  <c r="AE10" i="4"/>
  <c r="AA10" i="4"/>
  <c r="U10" i="4"/>
  <c r="Q10" i="4"/>
  <c r="I10" i="4"/>
  <c r="E10" i="4"/>
  <c r="AE9" i="4"/>
  <c r="AA9" i="4"/>
  <c r="U9" i="4"/>
  <c r="Q9" i="4"/>
  <c r="I9" i="4"/>
  <c r="E9" i="4"/>
  <c r="AE8" i="4"/>
  <c r="AA8" i="4"/>
  <c r="U8" i="4"/>
  <c r="Q8" i="4"/>
  <c r="I8" i="4"/>
  <c r="E8" i="4"/>
  <c r="AE7" i="4"/>
  <c r="AA7" i="4"/>
  <c r="U7" i="4"/>
  <c r="Q7" i="4"/>
  <c r="I7" i="4"/>
  <c r="E7" i="4"/>
  <c r="AE6" i="4"/>
  <c r="AA6" i="4"/>
  <c r="U6" i="4"/>
  <c r="Q6" i="4"/>
  <c r="I6" i="4"/>
  <c r="E6" i="4"/>
  <c r="AE5" i="4"/>
  <c r="AA5" i="4"/>
  <c r="U5" i="4"/>
  <c r="Q5" i="4"/>
  <c r="I5" i="4"/>
  <c r="E5" i="4"/>
  <c r="O193" i="3"/>
  <c r="O186" i="3"/>
  <c r="M186" i="3"/>
  <c r="K186" i="3"/>
  <c r="I186" i="3"/>
  <c r="O185" i="3"/>
  <c r="M185" i="3"/>
  <c r="K185" i="3"/>
  <c r="I185" i="3"/>
  <c r="G185" i="3"/>
  <c r="N184" i="3"/>
  <c r="F184" i="3"/>
  <c r="H183" i="3"/>
  <c r="O182" i="3"/>
  <c r="M182" i="3"/>
  <c r="K182" i="3"/>
  <c r="I182" i="3"/>
  <c r="G182" i="3"/>
  <c r="E182" i="3"/>
  <c r="O181" i="3"/>
  <c r="M181" i="3"/>
  <c r="K181" i="3"/>
  <c r="I181" i="3"/>
  <c r="G181" i="3"/>
  <c r="E181" i="3"/>
  <c r="C181" i="3"/>
  <c r="O180" i="3"/>
  <c r="O192" i="3" s="1"/>
  <c r="N180" i="3"/>
  <c r="M180" i="3"/>
  <c r="M190" i="3" s="1"/>
  <c r="L180" i="3"/>
  <c r="K180" i="3"/>
  <c r="K188" i="3" s="1"/>
  <c r="J180" i="3"/>
  <c r="I180" i="3"/>
  <c r="I187" i="3" s="1"/>
  <c r="H180" i="3"/>
  <c r="G180" i="3"/>
  <c r="G184" i="3" s="1"/>
  <c r="F180" i="3"/>
  <c r="E180" i="3"/>
  <c r="E183" i="3" s="1"/>
  <c r="D180" i="3"/>
  <c r="C180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O169" i="3"/>
  <c r="O166" i="3"/>
  <c r="K166" i="3"/>
  <c r="M165" i="3"/>
  <c r="I165" i="3"/>
  <c r="M162" i="3"/>
  <c r="I162" i="3"/>
  <c r="O161" i="3"/>
  <c r="K161" i="3"/>
  <c r="G161" i="3"/>
  <c r="K159" i="3"/>
  <c r="I159" i="3"/>
  <c r="G159" i="3"/>
  <c r="E159" i="3"/>
  <c r="C159" i="3"/>
  <c r="O158" i="3"/>
  <c r="N158" i="3"/>
  <c r="M158" i="3"/>
  <c r="L158" i="3"/>
  <c r="K158" i="3"/>
  <c r="J158" i="3"/>
  <c r="I158" i="3"/>
  <c r="H158" i="3"/>
  <c r="G158" i="3"/>
  <c r="F158" i="3"/>
  <c r="E158" i="3"/>
  <c r="E160" i="3" s="1"/>
  <c r="D158" i="3"/>
  <c r="C158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T147" i="3"/>
  <c r="R146" i="3"/>
  <c r="R145" i="3"/>
  <c r="S144" i="3"/>
  <c r="Q144" i="3"/>
  <c r="O144" i="3"/>
  <c r="S143" i="3"/>
  <c r="Q143" i="3"/>
  <c r="O143" i="3"/>
  <c r="T142" i="3"/>
  <c r="P142" i="3"/>
  <c r="T141" i="3"/>
  <c r="P141" i="3"/>
  <c r="L141" i="3"/>
  <c r="S140" i="3"/>
  <c r="Q140" i="3"/>
  <c r="O140" i="3"/>
  <c r="M140" i="3"/>
  <c r="K140" i="3"/>
  <c r="S139" i="3"/>
  <c r="Q139" i="3"/>
  <c r="O139" i="3"/>
  <c r="M139" i="3"/>
  <c r="K139" i="3"/>
  <c r="S138" i="3"/>
  <c r="Q138" i="3"/>
  <c r="O138" i="3"/>
  <c r="M138" i="3"/>
  <c r="K138" i="3"/>
  <c r="I138" i="3"/>
  <c r="S137" i="3"/>
  <c r="Q137" i="3"/>
  <c r="O137" i="3"/>
  <c r="M137" i="3"/>
  <c r="K137" i="3"/>
  <c r="I137" i="3"/>
  <c r="T136" i="3"/>
  <c r="S136" i="3"/>
  <c r="S148" i="3" s="1"/>
  <c r="R136" i="3"/>
  <c r="Q136" i="3"/>
  <c r="Q146" i="3" s="1"/>
  <c r="P136" i="3"/>
  <c r="O136" i="3"/>
  <c r="O142" i="3" s="1"/>
  <c r="N136" i="3"/>
  <c r="M136" i="3"/>
  <c r="M142" i="3" s="1"/>
  <c r="L136" i="3"/>
  <c r="K136" i="3"/>
  <c r="J136" i="3"/>
  <c r="I136" i="3"/>
  <c r="H136" i="3"/>
  <c r="H137" i="3" s="1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E113" i="3"/>
  <c r="K112" i="3"/>
  <c r="K114" i="3" s="1"/>
  <c r="J112" i="3"/>
  <c r="J113" i="3" s="1"/>
  <c r="I112" i="3"/>
  <c r="E112" i="3"/>
  <c r="E114" i="3" s="1"/>
  <c r="D112" i="3"/>
  <c r="D113" i="3" s="1"/>
  <c r="C112" i="3"/>
  <c r="K111" i="3"/>
  <c r="J111" i="3"/>
  <c r="I111" i="3"/>
  <c r="E111" i="3"/>
  <c r="D111" i="3"/>
  <c r="C111" i="3"/>
  <c r="Q103" i="3"/>
  <c r="E103" i="3"/>
  <c r="W102" i="3"/>
  <c r="W104" i="3" s="1"/>
  <c r="V102" i="3"/>
  <c r="V103" i="3" s="1"/>
  <c r="U102" i="3"/>
  <c r="Q102" i="3"/>
  <c r="Q104" i="3" s="1"/>
  <c r="P102" i="3"/>
  <c r="P103" i="3" s="1"/>
  <c r="O102" i="3"/>
  <c r="K102" i="3"/>
  <c r="K104" i="3" s="1"/>
  <c r="J102" i="3"/>
  <c r="J103" i="3" s="1"/>
  <c r="I102" i="3"/>
  <c r="E102" i="3"/>
  <c r="E104" i="3" s="1"/>
  <c r="D102" i="3"/>
  <c r="D103" i="3" s="1"/>
  <c r="C102" i="3"/>
  <c r="W101" i="3"/>
  <c r="V101" i="3"/>
  <c r="U101" i="3"/>
  <c r="Q101" i="3"/>
  <c r="P101" i="3"/>
  <c r="O101" i="3"/>
  <c r="K101" i="3"/>
  <c r="J101" i="3"/>
  <c r="I101" i="3"/>
  <c r="E101" i="3"/>
  <c r="D101" i="3"/>
  <c r="C101" i="3"/>
  <c r="E94" i="3"/>
  <c r="Q93" i="3"/>
  <c r="E93" i="3"/>
  <c r="D93" i="3"/>
  <c r="W92" i="3"/>
  <c r="W93" i="3" s="1"/>
  <c r="V92" i="3"/>
  <c r="V93" i="3" s="1"/>
  <c r="U92" i="3"/>
  <c r="Q92" i="3"/>
  <c r="Q94" i="3" s="1"/>
  <c r="P92" i="3"/>
  <c r="P93" i="3" s="1"/>
  <c r="O92" i="3"/>
  <c r="K92" i="3"/>
  <c r="K94" i="3" s="1"/>
  <c r="J92" i="3"/>
  <c r="J93" i="3" s="1"/>
  <c r="I92" i="3"/>
  <c r="W91" i="3"/>
  <c r="V91" i="3"/>
  <c r="U91" i="3"/>
  <c r="Q91" i="3"/>
  <c r="P91" i="3"/>
  <c r="O91" i="3"/>
  <c r="K91" i="3"/>
  <c r="J91" i="3"/>
  <c r="I91" i="3"/>
  <c r="E91" i="3"/>
  <c r="D91" i="3"/>
  <c r="C91" i="3"/>
  <c r="X85" i="3"/>
  <c r="X84" i="3"/>
  <c r="W84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N63" i="3"/>
  <c r="M63" i="3"/>
  <c r="L63" i="3"/>
  <c r="K63" i="3"/>
  <c r="J63" i="3"/>
  <c r="I63" i="3"/>
  <c r="H63" i="3"/>
  <c r="G63" i="3"/>
  <c r="F63" i="3"/>
  <c r="E63" i="3"/>
  <c r="D63" i="3"/>
  <c r="C63" i="3"/>
  <c r="O66" i="3" s="1"/>
  <c r="B63" i="3"/>
  <c r="M58" i="3"/>
  <c r="K58" i="3"/>
  <c r="I58" i="3"/>
  <c r="G58" i="3"/>
  <c r="E58" i="3"/>
  <c r="C58" i="3"/>
  <c r="N57" i="3"/>
  <c r="N58" i="3" s="1"/>
  <c r="M57" i="3"/>
  <c r="L57" i="3"/>
  <c r="L58" i="3" s="1"/>
  <c r="K57" i="3"/>
  <c r="J57" i="3"/>
  <c r="J58" i="3" s="1"/>
  <c r="I57" i="3"/>
  <c r="H57" i="3"/>
  <c r="H58" i="3" s="1"/>
  <c r="G57" i="3"/>
  <c r="F57" i="3"/>
  <c r="F58" i="3" s="1"/>
  <c r="E57" i="3"/>
  <c r="D57" i="3"/>
  <c r="D58" i="3" s="1"/>
  <c r="C57" i="3"/>
  <c r="B57" i="3"/>
  <c r="O56" i="3"/>
  <c r="P56" i="3" s="1"/>
  <c r="O55" i="3"/>
  <c r="P55" i="3" s="1"/>
  <c r="O54" i="3"/>
  <c r="P54" i="3" s="1"/>
  <c r="Q57" i="3" s="1"/>
  <c r="D47" i="3"/>
  <c r="B47" i="3"/>
  <c r="C46" i="3"/>
  <c r="B46" i="3"/>
  <c r="C45" i="3"/>
  <c r="C47" i="3" s="1"/>
  <c r="B45" i="3"/>
  <c r="S44" i="3"/>
  <c r="R44" i="3"/>
  <c r="T44" i="3" s="1"/>
  <c r="E44" i="3"/>
  <c r="D44" i="3"/>
  <c r="F44" i="3" s="1"/>
  <c r="S43" i="3"/>
  <c r="R43" i="3"/>
  <c r="T43" i="3" s="1"/>
  <c r="E43" i="3"/>
  <c r="D43" i="3"/>
  <c r="F43" i="3" s="1"/>
  <c r="S42" i="3"/>
  <c r="R42" i="3"/>
  <c r="T42" i="3" s="1"/>
  <c r="E42" i="3"/>
  <c r="D42" i="3"/>
  <c r="F42" i="3" s="1"/>
  <c r="S41" i="3"/>
  <c r="R41" i="3"/>
  <c r="T41" i="3" s="1"/>
  <c r="E41" i="3"/>
  <c r="D41" i="3"/>
  <c r="F41" i="3" s="1"/>
  <c r="S40" i="3"/>
  <c r="R40" i="3"/>
  <c r="T40" i="3" s="1"/>
  <c r="E40" i="3"/>
  <c r="D40" i="3"/>
  <c r="F40" i="3" s="1"/>
  <c r="S39" i="3"/>
  <c r="R39" i="3"/>
  <c r="T39" i="3" s="1"/>
  <c r="E39" i="3"/>
  <c r="D39" i="3"/>
  <c r="F39" i="3" s="1"/>
  <c r="S38" i="3"/>
  <c r="R38" i="3"/>
  <c r="T38" i="3" s="1"/>
  <c r="E38" i="3"/>
  <c r="D38" i="3"/>
  <c r="F38" i="3" s="1"/>
  <c r="S37" i="3"/>
  <c r="R37" i="3"/>
  <c r="T37" i="3" s="1"/>
  <c r="E37" i="3"/>
  <c r="D37" i="3"/>
  <c r="F37" i="3" s="1"/>
  <c r="S36" i="3"/>
  <c r="R36" i="3"/>
  <c r="T36" i="3" s="1"/>
  <c r="E36" i="3"/>
  <c r="D36" i="3"/>
  <c r="F36" i="3" s="1"/>
  <c r="S35" i="3"/>
  <c r="R35" i="3"/>
  <c r="T35" i="3" s="1"/>
  <c r="E35" i="3"/>
  <c r="D35" i="3"/>
  <c r="F35" i="3" s="1"/>
  <c r="S34" i="3"/>
  <c r="R34" i="3"/>
  <c r="T34" i="3" s="1"/>
  <c r="E34" i="3"/>
  <c r="D34" i="3"/>
  <c r="F34" i="3" s="1"/>
  <c r="S33" i="3"/>
  <c r="R33" i="3"/>
  <c r="T33" i="3" s="1"/>
  <c r="E33" i="3"/>
  <c r="D33" i="3"/>
  <c r="F33" i="3" s="1"/>
  <c r="S32" i="3"/>
  <c r="R32" i="3"/>
  <c r="T32" i="3" s="1"/>
  <c r="E32" i="3"/>
  <c r="D32" i="3"/>
  <c r="F32" i="3" s="1"/>
  <c r="S31" i="3"/>
  <c r="R31" i="3"/>
  <c r="T31" i="3" s="1"/>
  <c r="E31" i="3"/>
  <c r="D31" i="3"/>
  <c r="F31" i="3" s="1"/>
  <c r="S30" i="3"/>
  <c r="R30" i="3"/>
  <c r="E30" i="3"/>
  <c r="D30" i="3"/>
  <c r="F30" i="3" s="1"/>
  <c r="S29" i="3"/>
  <c r="R29" i="3"/>
  <c r="T29" i="3" s="1"/>
  <c r="E29" i="3"/>
  <c r="D29" i="3"/>
  <c r="F29" i="3" s="1"/>
  <c r="S28" i="3"/>
  <c r="R28" i="3"/>
  <c r="E28" i="3"/>
  <c r="D28" i="3"/>
  <c r="F28" i="3" s="1"/>
  <c r="S27" i="3"/>
  <c r="R27" i="3"/>
  <c r="T27" i="3" s="1"/>
  <c r="E27" i="3"/>
  <c r="D27" i="3"/>
  <c r="F27" i="3" s="1"/>
  <c r="S26" i="3"/>
  <c r="R26" i="3"/>
  <c r="T26" i="3" s="1"/>
  <c r="E26" i="3"/>
  <c r="D26" i="3"/>
  <c r="F26" i="3" s="1"/>
  <c r="S25" i="3"/>
  <c r="R25" i="3"/>
  <c r="T25" i="3" s="1"/>
  <c r="E25" i="3"/>
  <c r="D25" i="3"/>
  <c r="F25" i="3" s="1"/>
  <c r="S24" i="3"/>
  <c r="R24" i="3"/>
  <c r="T24" i="3" s="1"/>
  <c r="E24" i="3"/>
  <c r="D24" i="3"/>
  <c r="F24" i="3" s="1"/>
  <c r="S23" i="3"/>
  <c r="R23" i="3"/>
  <c r="T23" i="3" s="1"/>
  <c r="E23" i="3"/>
  <c r="D23" i="3"/>
  <c r="F23" i="3" s="1"/>
  <c r="S22" i="3"/>
  <c r="R22" i="3"/>
  <c r="E22" i="3"/>
  <c r="D22" i="3"/>
  <c r="F22" i="3" s="1"/>
  <c r="S21" i="3"/>
  <c r="R21" i="3"/>
  <c r="T21" i="3" s="1"/>
  <c r="E21" i="3"/>
  <c r="D21" i="3"/>
  <c r="F21" i="3" s="1"/>
  <c r="S20" i="3"/>
  <c r="R20" i="3"/>
  <c r="T20" i="3" s="1"/>
  <c r="E20" i="3"/>
  <c r="D20" i="3"/>
  <c r="F20" i="3" s="1"/>
  <c r="S19" i="3"/>
  <c r="R19" i="3"/>
  <c r="T19" i="3" s="1"/>
  <c r="E19" i="3"/>
  <c r="D19" i="3"/>
  <c r="F19" i="3" s="1"/>
  <c r="S18" i="3"/>
  <c r="R18" i="3"/>
  <c r="T18" i="3" s="1"/>
  <c r="E18" i="3"/>
  <c r="D18" i="3"/>
  <c r="F18" i="3" s="1"/>
  <c r="S17" i="3"/>
  <c r="R17" i="3"/>
  <c r="T17" i="3" s="1"/>
  <c r="E17" i="3"/>
  <c r="D17" i="3"/>
  <c r="F17" i="3" s="1"/>
  <c r="S16" i="3"/>
  <c r="R16" i="3"/>
  <c r="E16" i="3"/>
  <c r="D16" i="3"/>
  <c r="F16" i="3" s="1"/>
  <c r="S15" i="3"/>
  <c r="R15" i="3"/>
  <c r="T15" i="3" s="1"/>
  <c r="E15" i="3"/>
  <c r="D15" i="3"/>
  <c r="F15" i="3" s="1"/>
  <c r="S14" i="3"/>
  <c r="R14" i="3"/>
  <c r="T14" i="3" s="1"/>
  <c r="E14" i="3"/>
  <c r="D14" i="3"/>
  <c r="F14" i="3" s="1"/>
  <c r="S13" i="3"/>
  <c r="R13" i="3"/>
  <c r="T13" i="3" s="1"/>
  <c r="E13" i="3"/>
  <c r="D13" i="3"/>
  <c r="F13" i="3" s="1"/>
  <c r="S12" i="3"/>
  <c r="R12" i="3"/>
  <c r="T12" i="3" s="1"/>
  <c r="E12" i="3"/>
  <c r="D12" i="3"/>
  <c r="F12" i="3" s="1"/>
  <c r="S11" i="3"/>
  <c r="S45" i="3" s="1"/>
  <c r="R11" i="3"/>
  <c r="T11" i="3" s="1"/>
  <c r="E11" i="3"/>
  <c r="D11" i="3"/>
  <c r="F11" i="3" s="1"/>
  <c r="S10" i="3"/>
  <c r="R10" i="3"/>
  <c r="T10" i="3" s="1"/>
  <c r="E10" i="3"/>
  <c r="D10" i="3"/>
  <c r="F10" i="3" s="1"/>
  <c r="S9" i="3"/>
  <c r="R9" i="3"/>
  <c r="T9" i="3" s="1"/>
  <c r="E9" i="3"/>
  <c r="E46" i="3" s="1"/>
  <c r="D9" i="3"/>
  <c r="F9" i="3" s="1"/>
  <c r="S8" i="3"/>
  <c r="R8" i="3"/>
  <c r="T8" i="3" s="1"/>
  <c r="E8" i="3"/>
  <c r="D8" i="3"/>
  <c r="F8" i="3" s="1"/>
  <c r="S7" i="3"/>
  <c r="R7" i="3"/>
  <c r="T7" i="3" s="1"/>
  <c r="E7" i="3"/>
  <c r="D7" i="3"/>
  <c r="F7" i="3" s="1"/>
  <c r="S6" i="3"/>
  <c r="R6" i="3"/>
  <c r="N6" i="3"/>
  <c r="E6" i="3"/>
  <c r="D6" i="3"/>
  <c r="D45" i="3" s="1"/>
  <c r="D49" i="3" s="1"/>
  <c r="N5" i="3"/>
  <c r="N4" i="3"/>
  <c r="O182" i="2"/>
  <c r="O195" i="2" s="1"/>
  <c r="N182" i="2"/>
  <c r="N194" i="2" s="1"/>
  <c r="M182" i="2"/>
  <c r="M192" i="2" s="1"/>
  <c r="L182" i="2"/>
  <c r="L190" i="2" s="1"/>
  <c r="K182" i="2"/>
  <c r="K191" i="2" s="1"/>
  <c r="J182" i="2"/>
  <c r="J190" i="2" s="1"/>
  <c r="I182" i="2"/>
  <c r="I188" i="2" s="1"/>
  <c r="H182" i="2"/>
  <c r="H186" i="2" s="1"/>
  <c r="G182" i="2"/>
  <c r="G187" i="2" s="1"/>
  <c r="F182" i="2"/>
  <c r="F186" i="2" s="1"/>
  <c r="E182" i="2"/>
  <c r="E184" i="2" s="1"/>
  <c r="D182" i="2"/>
  <c r="D184" i="2" s="1"/>
  <c r="C182" i="2"/>
  <c r="C183" i="2" s="1"/>
  <c r="O181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O160" i="2"/>
  <c r="N160" i="2"/>
  <c r="M160" i="2"/>
  <c r="L160" i="2"/>
  <c r="K160" i="2"/>
  <c r="K161" i="2" s="1"/>
  <c r="J160" i="2"/>
  <c r="I160" i="2"/>
  <c r="I161" i="2" s="1"/>
  <c r="H160" i="2"/>
  <c r="G160" i="2"/>
  <c r="G161" i="2" s="1"/>
  <c r="F160" i="2"/>
  <c r="E160" i="2"/>
  <c r="E161" i="2" s="1"/>
  <c r="D160" i="2"/>
  <c r="D162" i="2" s="1"/>
  <c r="C160" i="2"/>
  <c r="C161" i="2" s="1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T138" i="2"/>
  <c r="T151" i="2" s="1"/>
  <c r="S138" i="2"/>
  <c r="S150" i="2" s="1"/>
  <c r="R138" i="2"/>
  <c r="R148" i="2" s="1"/>
  <c r="Q138" i="2"/>
  <c r="Q147" i="2" s="1"/>
  <c r="P138" i="2"/>
  <c r="P146" i="2" s="1"/>
  <c r="O138" i="2"/>
  <c r="O142" i="2" s="1"/>
  <c r="N138" i="2"/>
  <c r="N143" i="2" s="1"/>
  <c r="M138" i="2"/>
  <c r="M142" i="2" s="1"/>
  <c r="L138" i="2"/>
  <c r="L143" i="2" s="1"/>
  <c r="K138" i="2"/>
  <c r="K142" i="2" s="1"/>
  <c r="J138" i="2"/>
  <c r="J140" i="2" s="1"/>
  <c r="I138" i="2"/>
  <c r="I140" i="2" s="1"/>
  <c r="H138" i="2"/>
  <c r="H139" i="2" s="1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E115" i="2"/>
  <c r="K114" i="2"/>
  <c r="K116" i="2" s="1"/>
  <c r="J114" i="2"/>
  <c r="J115" i="2" s="1"/>
  <c r="I114" i="2"/>
  <c r="E114" i="2"/>
  <c r="E116" i="2" s="1"/>
  <c r="D114" i="2"/>
  <c r="D115" i="2" s="1"/>
  <c r="C114" i="2"/>
  <c r="K113" i="2"/>
  <c r="J113" i="2"/>
  <c r="I113" i="2"/>
  <c r="E113" i="2"/>
  <c r="D113" i="2"/>
  <c r="C113" i="2"/>
  <c r="Q105" i="2"/>
  <c r="E105" i="2"/>
  <c r="W104" i="2"/>
  <c r="W106" i="2" s="1"/>
  <c r="V104" i="2"/>
  <c r="V105" i="2" s="1"/>
  <c r="U104" i="2"/>
  <c r="Q104" i="2"/>
  <c r="Q106" i="2" s="1"/>
  <c r="P104" i="2"/>
  <c r="P105" i="2" s="1"/>
  <c r="O104" i="2"/>
  <c r="K104" i="2"/>
  <c r="K106" i="2" s="1"/>
  <c r="J104" i="2"/>
  <c r="J105" i="2" s="1"/>
  <c r="I104" i="2"/>
  <c r="E104" i="2"/>
  <c r="E106" i="2" s="1"/>
  <c r="D104" i="2"/>
  <c r="D105" i="2" s="1"/>
  <c r="C104" i="2"/>
  <c r="W103" i="2"/>
  <c r="V103" i="2"/>
  <c r="U103" i="2"/>
  <c r="Q103" i="2"/>
  <c r="P103" i="2"/>
  <c r="O103" i="2"/>
  <c r="K103" i="2"/>
  <c r="J103" i="2"/>
  <c r="I103" i="2"/>
  <c r="E103" i="2"/>
  <c r="D103" i="2"/>
  <c r="C103" i="2"/>
  <c r="Q95" i="2"/>
  <c r="E95" i="2"/>
  <c r="W94" i="2"/>
  <c r="W96" i="2" s="1"/>
  <c r="V94" i="2"/>
  <c r="V95" i="2" s="1"/>
  <c r="U94" i="2"/>
  <c r="Q94" i="2"/>
  <c r="Q96" i="2" s="1"/>
  <c r="P94" i="2"/>
  <c r="P95" i="2" s="1"/>
  <c r="O94" i="2"/>
  <c r="K94" i="2"/>
  <c r="K96" i="2" s="1"/>
  <c r="J94" i="2"/>
  <c r="J95" i="2" s="1"/>
  <c r="I94" i="2"/>
  <c r="E94" i="2"/>
  <c r="E96" i="2" s="1"/>
  <c r="D94" i="2"/>
  <c r="D95" i="2" s="1"/>
  <c r="C94" i="2"/>
  <c r="W93" i="2"/>
  <c r="V93" i="2"/>
  <c r="U93" i="2"/>
  <c r="Q93" i="2"/>
  <c r="P93" i="2"/>
  <c r="O93" i="2"/>
  <c r="K93" i="2"/>
  <c r="J93" i="2"/>
  <c r="I93" i="2"/>
  <c r="E93" i="2"/>
  <c r="D93" i="2"/>
  <c r="C93" i="2"/>
  <c r="X87" i="2"/>
  <c r="L87" i="2"/>
  <c r="Q86" i="2"/>
  <c r="X85" i="2"/>
  <c r="X86" i="2" s="1"/>
  <c r="W85" i="2"/>
  <c r="W86" i="2" s="1"/>
  <c r="V85" i="2"/>
  <c r="R85" i="2"/>
  <c r="R87" i="2" s="1"/>
  <c r="Q85" i="2"/>
  <c r="P85" i="2"/>
  <c r="L85" i="2"/>
  <c r="L86" i="2" s="1"/>
  <c r="K85" i="2"/>
  <c r="K86" i="2" s="1"/>
  <c r="J85" i="2"/>
  <c r="J84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O66" i="2" s="1"/>
  <c r="N57" i="2"/>
  <c r="N58" i="2" s="1"/>
  <c r="M57" i="2"/>
  <c r="M58" i="2" s="1"/>
  <c r="L57" i="2"/>
  <c r="L58" i="2" s="1"/>
  <c r="K57" i="2"/>
  <c r="K58" i="2" s="1"/>
  <c r="J57" i="2"/>
  <c r="J58" i="2" s="1"/>
  <c r="I57" i="2"/>
  <c r="I58" i="2" s="1"/>
  <c r="H57" i="2"/>
  <c r="H58" i="2" s="1"/>
  <c r="G57" i="2"/>
  <c r="G58" i="2" s="1"/>
  <c r="F57" i="2"/>
  <c r="F58" i="2" s="1"/>
  <c r="E57" i="2"/>
  <c r="E58" i="2" s="1"/>
  <c r="D57" i="2"/>
  <c r="D58" i="2" s="1"/>
  <c r="C57" i="2"/>
  <c r="O57" i="2" s="1"/>
  <c r="B57" i="2"/>
  <c r="B58" i="2" s="1"/>
  <c r="P56" i="2"/>
  <c r="O56" i="2"/>
  <c r="P55" i="2"/>
  <c r="O55" i="2"/>
  <c r="P54" i="2"/>
  <c r="Q57" i="2" s="1"/>
  <c r="O54" i="2"/>
  <c r="C46" i="2"/>
  <c r="B46" i="2"/>
  <c r="C45" i="2"/>
  <c r="C47" i="2" s="1"/>
  <c r="B45" i="2"/>
  <c r="B47" i="2" s="1"/>
  <c r="S44" i="2"/>
  <c r="R44" i="2"/>
  <c r="T44" i="2" s="1"/>
  <c r="E44" i="2"/>
  <c r="D44" i="2"/>
  <c r="F44" i="2" s="1"/>
  <c r="S43" i="2"/>
  <c r="R43" i="2"/>
  <c r="T43" i="2" s="1"/>
  <c r="E43" i="2"/>
  <c r="D43" i="2"/>
  <c r="F43" i="2" s="1"/>
  <c r="S42" i="2"/>
  <c r="R42" i="2"/>
  <c r="T42" i="2" s="1"/>
  <c r="E42" i="2"/>
  <c r="D42" i="2"/>
  <c r="F42" i="2" s="1"/>
  <c r="S41" i="2"/>
  <c r="R41" i="2"/>
  <c r="T41" i="2" s="1"/>
  <c r="E41" i="2"/>
  <c r="D41" i="2"/>
  <c r="F41" i="2" s="1"/>
  <c r="S40" i="2"/>
  <c r="R40" i="2"/>
  <c r="T40" i="2" s="1"/>
  <c r="E40" i="2"/>
  <c r="D40" i="2"/>
  <c r="F40" i="2" s="1"/>
  <c r="S39" i="2"/>
  <c r="R39" i="2"/>
  <c r="T39" i="2" s="1"/>
  <c r="E39" i="2"/>
  <c r="D39" i="2"/>
  <c r="F39" i="2" s="1"/>
  <c r="S38" i="2"/>
  <c r="R38" i="2"/>
  <c r="T38" i="2" s="1"/>
  <c r="E38" i="2"/>
  <c r="D38" i="2"/>
  <c r="F38" i="2" s="1"/>
  <c r="S37" i="2"/>
  <c r="R37" i="2"/>
  <c r="T37" i="2" s="1"/>
  <c r="E37" i="2"/>
  <c r="D37" i="2"/>
  <c r="F37" i="2" s="1"/>
  <c r="S36" i="2"/>
  <c r="R36" i="2"/>
  <c r="T36" i="2" s="1"/>
  <c r="E36" i="2"/>
  <c r="D36" i="2"/>
  <c r="F36" i="2" s="1"/>
  <c r="S35" i="2"/>
  <c r="R35" i="2"/>
  <c r="T35" i="2" s="1"/>
  <c r="E35" i="2"/>
  <c r="D35" i="2"/>
  <c r="F35" i="2" s="1"/>
  <c r="S34" i="2"/>
  <c r="R34" i="2"/>
  <c r="T34" i="2" s="1"/>
  <c r="E34" i="2"/>
  <c r="D34" i="2"/>
  <c r="F34" i="2" s="1"/>
  <c r="S33" i="2"/>
  <c r="R33" i="2"/>
  <c r="T33" i="2" s="1"/>
  <c r="E33" i="2"/>
  <c r="D33" i="2"/>
  <c r="F33" i="2" s="1"/>
  <c r="S32" i="2"/>
  <c r="R32" i="2"/>
  <c r="T32" i="2" s="1"/>
  <c r="E32" i="2"/>
  <c r="D32" i="2"/>
  <c r="F32" i="2" s="1"/>
  <c r="S31" i="2"/>
  <c r="R31" i="2"/>
  <c r="T31" i="2" s="1"/>
  <c r="E31" i="2"/>
  <c r="D31" i="2"/>
  <c r="F31" i="2" s="1"/>
  <c r="S30" i="2"/>
  <c r="R30" i="2"/>
  <c r="T30" i="2" s="1"/>
  <c r="E30" i="2"/>
  <c r="D30" i="2"/>
  <c r="F30" i="2" s="1"/>
  <c r="S29" i="2"/>
  <c r="R29" i="2"/>
  <c r="T29" i="2" s="1"/>
  <c r="E29" i="2"/>
  <c r="D29" i="2"/>
  <c r="F29" i="2" s="1"/>
  <c r="S28" i="2"/>
  <c r="R28" i="2"/>
  <c r="T28" i="2" s="1"/>
  <c r="E28" i="2"/>
  <c r="D28" i="2"/>
  <c r="F28" i="2" s="1"/>
  <c r="S27" i="2"/>
  <c r="R27" i="2"/>
  <c r="T27" i="2" s="1"/>
  <c r="E27" i="2"/>
  <c r="D27" i="2"/>
  <c r="F27" i="2" s="1"/>
  <c r="S26" i="2"/>
  <c r="R26" i="2"/>
  <c r="T26" i="2" s="1"/>
  <c r="E26" i="2"/>
  <c r="D26" i="2"/>
  <c r="F26" i="2" s="1"/>
  <c r="S25" i="2"/>
  <c r="R25" i="2"/>
  <c r="T25" i="2" s="1"/>
  <c r="E25" i="2"/>
  <c r="D25" i="2"/>
  <c r="F25" i="2" s="1"/>
  <c r="S24" i="2"/>
  <c r="R24" i="2"/>
  <c r="T24" i="2" s="1"/>
  <c r="E24" i="2"/>
  <c r="D24" i="2"/>
  <c r="F24" i="2" s="1"/>
  <c r="S23" i="2"/>
  <c r="R23" i="2"/>
  <c r="T23" i="2" s="1"/>
  <c r="E23" i="2"/>
  <c r="D23" i="2"/>
  <c r="F23" i="2" s="1"/>
  <c r="S22" i="2"/>
  <c r="R22" i="2"/>
  <c r="T22" i="2" s="1"/>
  <c r="E22" i="2"/>
  <c r="D22" i="2"/>
  <c r="F22" i="2" s="1"/>
  <c r="S21" i="2"/>
  <c r="R21" i="2"/>
  <c r="T21" i="2" s="1"/>
  <c r="E21" i="2"/>
  <c r="D21" i="2"/>
  <c r="F21" i="2" s="1"/>
  <c r="S20" i="2"/>
  <c r="R20" i="2"/>
  <c r="T20" i="2" s="1"/>
  <c r="E20" i="2"/>
  <c r="D20" i="2"/>
  <c r="F20" i="2" s="1"/>
  <c r="S19" i="2"/>
  <c r="R19" i="2"/>
  <c r="T19" i="2" s="1"/>
  <c r="E19" i="2"/>
  <c r="D19" i="2"/>
  <c r="F19" i="2" s="1"/>
  <c r="S18" i="2"/>
  <c r="R18" i="2"/>
  <c r="T18" i="2" s="1"/>
  <c r="E18" i="2"/>
  <c r="D18" i="2"/>
  <c r="F18" i="2" s="1"/>
  <c r="S17" i="2"/>
  <c r="R17" i="2"/>
  <c r="T17" i="2" s="1"/>
  <c r="E17" i="2"/>
  <c r="D17" i="2"/>
  <c r="F17" i="2" s="1"/>
  <c r="S16" i="2"/>
  <c r="R16" i="2"/>
  <c r="T16" i="2" s="1"/>
  <c r="E16" i="2"/>
  <c r="D16" i="2"/>
  <c r="F16" i="2" s="1"/>
  <c r="S15" i="2"/>
  <c r="R15" i="2"/>
  <c r="T15" i="2" s="1"/>
  <c r="E15" i="2"/>
  <c r="D15" i="2"/>
  <c r="F15" i="2" s="1"/>
  <c r="S14" i="2"/>
  <c r="R14" i="2"/>
  <c r="T14" i="2" s="1"/>
  <c r="E14" i="2"/>
  <c r="D14" i="2"/>
  <c r="F14" i="2" s="1"/>
  <c r="S13" i="2"/>
  <c r="R13" i="2"/>
  <c r="T13" i="2" s="1"/>
  <c r="E13" i="2"/>
  <c r="D13" i="2"/>
  <c r="F13" i="2" s="1"/>
  <c r="S12" i="2"/>
  <c r="R12" i="2"/>
  <c r="T12" i="2" s="1"/>
  <c r="E12" i="2"/>
  <c r="D12" i="2"/>
  <c r="F12" i="2" s="1"/>
  <c r="S11" i="2"/>
  <c r="R11" i="2"/>
  <c r="T11" i="2" s="1"/>
  <c r="E11" i="2"/>
  <c r="D11" i="2"/>
  <c r="F11" i="2" s="1"/>
  <c r="S10" i="2"/>
  <c r="R10" i="2"/>
  <c r="T10" i="2" s="1"/>
  <c r="E10" i="2"/>
  <c r="D10" i="2"/>
  <c r="F10" i="2" s="1"/>
  <c r="S9" i="2"/>
  <c r="R9" i="2"/>
  <c r="T9" i="2" s="1"/>
  <c r="E9" i="2"/>
  <c r="D9" i="2"/>
  <c r="F9" i="2" s="1"/>
  <c r="S8" i="2"/>
  <c r="R8" i="2"/>
  <c r="T8" i="2" s="1"/>
  <c r="E8" i="2"/>
  <c r="D8" i="2"/>
  <c r="F8" i="2" s="1"/>
  <c r="S7" i="2"/>
  <c r="R7" i="2"/>
  <c r="T7" i="2" s="1"/>
  <c r="E7" i="2"/>
  <c r="D7" i="2"/>
  <c r="F7" i="2" s="1"/>
  <c r="S6" i="2"/>
  <c r="S45" i="2" s="1"/>
  <c r="R6" i="2"/>
  <c r="R45" i="2" s="1"/>
  <c r="T45" i="2" s="1"/>
  <c r="N6" i="2"/>
  <c r="E6" i="2"/>
  <c r="E46" i="2" s="1"/>
  <c r="D6" i="2"/>
  <c r="D45" i="2" s="1"/>
  <c r="N5" i="2"/>
  <c r="N4" i="2"/>
  <c r="O191" i="1"/>
  <c r="O190" i="1"/>
  <c r="O189" i="1"/>
  <c r="M189" i="1"/>
  <c r="N188" i="1"/>
  <c r="O187" i="1"/>
  <c r="M187" i="1"/>
  <c r="K187" i="1"/>
  <c r="O186" i="1"/>
  <c r="M186" i="1"/>
  <c r="K186" i="1"/>
  <c r="I186" i="1"/>
  <c r="L185" i="1"/>
  <c r="H185" i="1"/>
  <c r="L184" i="1"/>
  <c r="H184" i="1"/>
  <c r="O183" i="1"/>
  <c r="M183" i="1"/>
  <c r="K183" i="1"/>
  <c r="I183" i="1"/>
  <c r="G183" i="1"/>
  <c r="O182" i="1"/>
  <c r="M182" i="1"/>
  <c r="K182" i="1"/>
  <c r="I182" i="1"/>
  <c r="G182" i="1"/>
  <c r="E182" i="1"/>
  <c r="N181" i="1"/>
  <c r="J181" i="1"/>
  <c r="F181" i="1"/>
  <c r="N180" i="1"/>
  <c r="J180" i="1"/>
  <c r="F180" i="1"/>
  <c r="O179" i="1"/>
  <c r="O192" i="1" s="1"/>
  <c r="N179" i="1"/>
  <c r="M179" i="1"/>
  <c r="M188" i="1" s="1"/>
  <c r="L179" i="1"/>
  <c r="K179" i="1"/>
  <c r="K188" i="1" s="1"/>
  <c r="J179" i="1"/>
  <c r="I179" i="1"/>
  <c r="I185" i="1" s="1"/>
  <c r="H179" i="1"/>
  <c r="G179" i="1"/>
  <c r="G184" i="1" s="1"/>
  <c r="F179" i="1"/>
  <c r="E179" i="1"/>
  <c r="E181" i="1" s="1"/>
  <c r="D179" i="1"/>
  <c r="D181" i="1" s="1"/>
  <c r="C179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69" i="1"/>
  <c r="M168" i="1"/>
  <c r="L166" i="1"/>
  <c r="M165" i="1"/>
  <c r="O164" i="1"/>
  <c r="K164" i="1"/>
  <c r="N163" i="1"/>
  <c r="N162" i="1"/>
  <c r="O161" i="1"/>
  <c r="K161" i="1"/>
  <c r="G161" i="1"/>
  <c r="M160" i="1"/>
  <c r="I160" i="1"/>
  <c r="E160" i="1"/>
  <c r="L159" i="1"/>
  <c r="D159" i="1"/>
  <c r="J158" i="1"/>
  <c r="F158" i="1"/>
  <c r="O157" i="1"/>
  <c r="N157" i="1"/>
  <c r="M157" i="1"/>
  <c r="L157" i="1"/>
  <c r="K157" i="1"/>
  <c r="J157" i="1"/>
  <c r="I157" i="1"/>
  <c r="H157" i="1"/>
  <c r="G157" i="1"/>
  <c r="F157" i="1"/>
  <c r="E157" i="1"/>
  <c r="E159" i="1" s="1"/>
  <c r="D157" i="1"/>
  <c r="D158" i="1" s="1"/>
  <c r="C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T147" i="1"/>
  <c r="T146" i="1"/>
  <c r="T145" i="1"/>
  <c r="R145" i="1"/>
  <c r="T144" i="1"/>
  <c r="R144" i="1"/>
  <c r="P144" i="1"/>
  <c r="Q143" i="1"/>
  <c r="S142" i="1"/>
  <c r="O142" i="1"/>
  <c r="T141" i="1"/>
  <c r="R141" i="1"/>
  <c r="P141" i="1"/>
  <c r="N141" i="1"/>
  <c r="T140" i="1"/>
  <c r="R140" i="1"/>
  <c r="P140" i="1"/>
  <c r="N140" i="1"/>
  <c r="L140" i="1"/>
  <c r="S139" i="1"/>
  <c r="O139" i="1"/>
  <c r="K139" i="1"/>
  <c r="Q138" i="1"/>
  <c r="M138" i="1"/>
  <c r="S137" i="1"/>
  <c r="O137" i="1"/>
  <c r="K137" i="1"/>
  <c r="S136" i="1"/>
  <c r="O136" i="1"/>
  <c r="K136" i="1"/>
  <c r="T135" i="1"/>
  <c r="T148" i="1" s="1"/>
  <c r="S135" i="1"/>
  <c r="R135" i="1"/>
  <c r="R143" i="1" s="1"/>
  <c r="Q135" i="1"/>
  <c r="P135" i="1"/>
  <c r="P143" i="1" s="1"/>
  <c r="O135" i="1"/>
  <c r="N135" i="1"/>
  <c r="N142" i="1" s="1"/>
  <c r="M135" i="1"/>
  <c r="L135" i="1"/>
  <c r="L139" i="1" s="1"/>
  <c r="K135" i="1"/>
  <c r="K138" i="1" s="1"/>
  <c r="J135" i="1"/>
  <c r="J137" i="1" s="1"/>
  <c r="I135" i="1"/>
  <c r="I137" i="1" s="1"/>
  <c r="H135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D112" i="1"/>
  <c r="K111" i="1"/>
  <c r="J111" i="1"/>
  <c r="J112" i="1" s="1"/>
  <c r="I111" i="1"/>
  <c r="E111" i="1"/>
  <c r="E112" i="1" s="1"/>
  <c r="D111" i="1"/>
  <c r="C111" i="1"/>
  <c r="K110" i="1"/>
  <c r="J110" i="1"/>
  <c r="I110" i="1"/>
  <c r="E110" i="1"/>
  <c r="D110" i="1"/>
  <c r="C110" i="1"/>
  <c r="P102" i="1"/>
  <c r="D102" i="1"/>
  <c r="W101" i="1"/>
  <c r="W103" i="1" s="1"/>
  <c r="V101" i="1"/>
  <c r="V102" i="1" s="1"/>
  <c r="U101" i="1"/>
  <c r="Q101" i="1"/>
  <c r="Q103" i="1" s="1"/>
  <c r="P101" i="1"/>
  <c r="O101" i="1"/>
  <c r="K101" i="1"/>
  <c r="K103" i="1" s="1"/>
  <c r="J101" i="1"/>
  <c r="J102" i="1" s="1"/>
  <c r="I101" i="1"/>
  <c r="E101" i="1"/>
  <c r="E103" i="1" s="1"/>
  <c r="D101" i="1"/>
  <c r="C101" i="1"/>
  <c r="W100" i="1"/>
  <c r="V100" i="1"/>
  <c r="U100" i="1"/>
  <c r="Q100" i="1"/>
  <c r="P100" i="1"/>
  <c r="O100" i="1"/>
  <c r="K100" i="1"/>
  <c r="J100" i="1"/>
  <c r="I100" i="1"/>
  <c r="E100" i="1"/>
  <c r="D100" i="1"/>
  <c r="C100" i="1"/>
  <c r="E93" i="1"/>
  <c r="P92" i="1"/>
  <c r="E92" i="1"/>
  <c r="D92" i="1"/>
  <c r="W91" i="1"/>
  <c r="W93" i="1" s="1"/>
  <c r="V91" i="1"/>
  <c r="V92" i="1" s="1"/>
  <c r="U91" i="1"/>
  <c r="Q91" i="1"/>
  <c r="Q93" i="1" s="1"/>
  <c r="P91" i="1"/>
  <c r="O91" i="1"/>
  <c r="K91" i="1"/>
  <c r="K93" i="1" s="1"/>
  <c r="J91" i="1"/>
  <c r="J92" i="1" s="1"/>
  <c r="I91" i="1"/>
  <c r="W90" i="1"/>
  <c r="V90" i="1"/>
  <c r="U90" i="1"/>
  <c r="Q90" i="1"/>
  <c r="P90" i="1"/>
  <c r="O90" i="1"/>
  <c r="K90" i="1"/>
  <c r="J90" i="1"/>
  <c r="I90" i="1"/>
  <c r="E90" i="1"/>
  <c r="D90" i="1"/>
  <c r="C90" i="1"/>
  <c r="X84" i="1"/>
  <c r="X83" i="1"/>
  <c r="W83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66" i="1" s="1"/>
  <c r="N58" i="1"/>
  <c r="L58" i="1"/>
  <c r="J58" i="1"/>
  <c r="H58" i="1"/>
  <c r="F58" i="1"/>
  <c r="D58" i="1"/>
  <c r="B58" i="1"/>
  <c r="N57" i="1"/>
  <c r="M57" i="1"/>
  <c r="M58" i="1" s="1"/>
  <c r="L57" i="1"/>
  <c r="K57" i="1"/>
  <c r="K58" i="1" s="1"/>
  <c r="J57" i="1"/>
  <c r="I57" i="1"/>
  <c r="I58" i="1" s="1"/>
  <c r="H57" i="1"/>
  <c r="G57" i="1"/>
  <c r="G58" i="1" s="1"/>
  <c r="F57" i="1"/>
  <c r="E57" i="1"/>
  <c r="E58" i="1" s="1"/>
  <c r="D57" i="1"/>
  <c r="C57" i="1"/>
  <c r="O57" i="1" s="1"/>
  <c r="B57" i="1"/>
  <c r="P56" i="1"/>
  <c r="O56" i="1"/>
  <c r="P55" i="1"/>
  <c r="O55" i="1"/>
  <c r="P54" i="1"/>
  <c r="Q57" i="1" s="1"/>
  <c r="O54" i="1"/>
  <c r="C47" i="1"/>
  <c r="C46" i="1"/>
  <c r="B46" i="1"/>
  <c r="C45" i="1"/>
  <c r="B45" i="1"/>
  <c r="B47" i="1" s="1"/>
  <c r="D47" i="1" s="1"/>
  <c r="S44" i="1"/>
  <c r="R44" i="1"/>
  <c r="T44" i="1" s="1"/>
  <c r="E44" i="1"/>
  <c r="D44" i="1"/>
  <c r="F44" i="1" s="1"/>
  <c r="S43" i="1"/>
  <c r="R43" i="1"/>
  <c r="T43" i="1" s="1"/>
  <c r="E43" i="1"/>
  <c r="D43" i="1"/>
  <c r="F43" i="1" s="1"/>
  <c r="S42" i="1"/>
  <c r="R42" i="1"/>
  <c r="T42" i="1" s="1"/>
  <c r="E42" i="1"/>
  <c r="D42" i="1"/>
  <c r="F42" i="1" s="1"/>
  <c r="S41" i="1"/>
  <c r="R41" i="1"/>
  <c r="T41" i="1" s="1"/>
  <c r="E41" i="1"/>
  <c r="D41" i="1"/>
  <c r="F41" i="1" s="1"/>
  <c r="S40" i="1"/>
  <c r="R40" i="1"/>
  <c r="T40" i="1" s="1"/>
  <c r="E40" i="1"/>
  <c r="D40" i="1"/>
  <c r="F40" i="1" s="1"/>
  <c r="S39" i="1"/>
  <c r="R39" i="1"/>
  <c r="T39" i="1" s="1"/>
  <c r="E39" i="1"/>
  <c r="D39" i="1"/>
  <c r="F39" i="1" s="1"/>
  <c r="S38" i="1"/>
  <c r="R38" i="1"/>
  <c r="T38" i="1" s="1"/>
  <c r="E38" i="1"/>
  <c r="D38" i="1"/>
  <c r="F38" i="1" s="1"/>
  <c r="S37" i="1"/>
  <c r="R37" i="1"/>
  <c r="T37" i="1" s="1"/>
  <c r="E37" i="1"/>
  <c r="D37" i="1"/>
  <c r="F37" i="1" s="1"/>
  <c r="S36" i="1"/>
  <c r="R36" i="1"/>
  <c r="T36" i="1" s="1"/>
  <c r="E36" i="1"/>
  <c r="D36" i="1"/>
  <c r="F36" i="1" s="1"/>
  <c r="S35" i="1"/>
  <c r="R35" i="1"/>
  <c r="T35" i="1" s="1"/>
  <c r="E35" i="1"/>
  <c r="D35" i="1"/>
  <c r="F35" i="1" s="1"/>
  <c r="S34" i="1"/>
  <c r="R34" i="1"/>
  <c r="T34" i="1" s="1"/>
  <c r="E34" i="1"/>
  <c r="D34" i="1"/>
  <c r="F34" i="1" s="1"/>
  <c r="S33" i="1"/>
  <c r="R33" i="1"/>
  <c r="T33" i="1" s="1"/>
  <c r="E33" i="1"/>
  <c r="D33" i="1"/>
  <c r="F33" i="1" s="1"/>
  <c r="S32" i="1"/>
  <c r="R32" i="1"/>
  <c r="T32" i="1" s="1"/>
  <c r="E32" i="1"/>
  <c r="D32" i="1"/>
  <c r="F32" i="1" s="1"/>
  <c r="S31" i="1"/>
  <c r="R31" i="1"/>
  <c r="T31" i="1" s="1"/>
  <c r="E31" i="1"/>
  <c r="D31" i="1"/>
  <c r="F31" i="1" s="1"/>
  <c r="S30" i="1"/>
  <c r="R30" i="1"/>
  <c r="T30" i="1" s="1"/>
  <c r="E30" i="1"/>
  <c r="D30" i="1"/>
  <c r="F30" i="1" s="1"/>
  <c r="S29" i="1"/>
  <c r="R29" i="1"/>
  <c r="T29" i="1" s="1"/>
  <c r="E29" i="1"/>
  <c r="D29" i="1"/>
  <c r="F29" i="1" s="1"/>
  <c r="S28" i="1"/>
  <c r="R28" i="1"/>
  <c r="T28" i="1" s="1"/>
  <c r="E28" i="1"/>
  <c r="D28" i="1"/>
  <c r="F28" i="1" s="1"/>
  <c r="S27" i="1"/>
  <c r="R27" i="1"/>
  <c r="T27" i="1" s="1"/>
  <c r="E27" i="1"/>
  <c r="D27" i="1"/>
  <c r="F27" i="1" s="1"/>
  <c r="S26" i="1"/>
  <c r="R26" i="1"/>
  <c r="T26" i="1" s="1"/>
  <c r="E26" i="1"/>
  <c r="D26" i="1"/>
  <c r="F26" i="1" s="1"/>
  <c r="S25" i="1"/>
  <c r="R25" i="1"/>
  <c r="T25" i="1" s="1"/>
  <c r="E25" i="1"/>
  <c r="D25" i="1"/>
  <c r="F25" i="1" s="1"/>
  <c r="S24" i="1"/>
  <c r="R24" i="1"/>
  <c r="T24" i="1" s="1"/>
  <c r="E24" i="1"/>
  <c r="D24" i="1"/>
  <c r="F24" i="1" s="1"/>
  <c r="S23" i="1"/>
  <c r="R23" i="1"/>
  <c r="T23" i="1" s="1"/>
  <c r="E23" i="1"/>
  <c r="D23" i="1"/>
  <c r="F23" i="1" s="1"/>
  <c r="S22" i="1"/>
  <c r="R22" i="1"/>
  <c r="T22" i="1" s="1"/>
  <c r="E22" i="1"/>
  <c r="D22" i="1"/>
  <c r="F22" i="1" s="1"/>
  <c r="S21" i="1"/>
  <c r="R21" i="1"/>
  <c r="T21" i="1" s="1"/>
  <c r="E21" i="1"/>
  <c r="D21" i="1"/>
  <c r="F21" i="1" s="1"/>
  <c r="S20" i="1"/>
  <c r="R20" i="1"/>
  <c r="T20" i="1" s="1"/>
  <c r="E20" i="1"/>
  <c r="D20" i="1"/>
  <c r="F20" i="1" s="1"/>
  <c r="S19" i="1"/>
  <c r="R19" i="1"/>
  <c r="T19" i="1" s="1"/>
  <c r="E19" i="1"/>
  <c r="D19" i="1"/>
  <c r="F19" i="1" s="1"/>
  <c r="S18" i="1"/>
  <c r="R18" i="1"/>
  <c r="T18" i="1" s="1"/>
  <c r="E18" i="1"/>
  <c r="D18" i="1"/>
  <c r="F18" i="1" s="1"/>
  <c r="S17" i="1"/>
  <c r="R17" i="1"/>
  <c r="T17" i="1" s="1"/>
  <c r="E17" i="1"/>
  <c r="D17" i="1"/>
  <c r="F17" i="1" s="1"/>
  <c r="S16" i="1"/>
  <c r="R16" i="1"/>
  <c r="T16" i="1" s="1"/>
  <c r="E16" i="1"/>
  <c r="D16" i="1"/>
  <c r="F16" i="1" s="1"/>
  <c r="S15" i="1"/>
  <c r="R15" i="1"/>
  <c r="T15" i="1" s="1"/>
  <c r="E15" i="1"/>
  <c r="D15" i="1"/>
  <c r="F15" i="1" s="1"/>
  <c r="S14" i="1"/>
  <c r="R14" i="1"/>
  <c r="T14" i="1" s="1"/>
  <c r="E14" i="1"/>
  <c r="D14" i="1"/>
  <c r="F14" i="1" s="1"/>
  <c r="S13" i="1"/>
  <c r="R13" i="1"/>
  <c r="T13" i="1" s="1"/>
  <c r="E13" i="1"/>
  <c r="D13" i="1"/>
  <c r="F13" i="1" s="1"/>
  <c r="S12" i="1"/>
  <c r="R12" i="1"/>
  <c r="T12" i="1" s="1"/>
  <c r="E12" i="1"/>
  <c r="D12" i="1"/>
  <c r="F12" i="1" s="1"/>
  <c r="S11" i="1"/>
  <c r="R11" i="1"/>
  <c r="R45" i="1" s="1"/>
  <c r="T45" i="1" s="1"/>
  <c r="E11" i="1"/>
  <c r="D11" i="1"/>
  <c r="F11" i="1" s="1"/>
  <c r="S10" i="1"/>
  <c r="R10" i="1"/>
  <c r="T10" i="1" s="1"/>
  <c r="E10" i="1"/>
  <c r="D10" i="1"/>
  <c r="F10" i="1" s="1"/>
  <c r="S9" i="1"/>
  <c r="R9" i="1"/>
  <c r="T9" i="1" s="1"/>
  <c r="E9" i="1"/>
  <c r="D9" i="1"/>
  <c r="F9" i="1" s="1"/>
  <c r="S8" i="1"/>
  <c r="R8" i="1"/>
  <c r="T8" i="1" s="1"/>
  <c r="E8" i="1"/>
  <c r="D8" i="1"/>
  <c r="F8" i="1" s="1"/>
  <c r="S7" i="1"/>
  <c r="R7" i="1"/>
  <c r="T7" i="1" s="1"/>
  <c r="E7" i="1"/>
  <c r="D7" i="1"/>
  <c r="F7" i="1" s="1"/>
  <c r="S6" i="1"/>
  <c r="S45" i="1" s="1"/>
  <c r="R6" i="1"/>
  <c r="T6" i="1" s="1"/>
  <c r="N6" i="1"/>
  <c r="E6" i="1"/>
  <c r="E46" i="1" s="1"/>
  <c r="D6" i="1"/>
  <c r="D45" i="1" s="1"/>
  <c r="N5" i="1"/>
  <c r="N4" i="1"/>
  <c r="B58" i="3" l="1"/>
  <c r="P58" i="3" s="1"/>
  <c r="O57" i="3"/>
  <c r="W94" i="3"/>
  <c r="K103" i="3"/>
  <c r="W103" i="3"/>
  <c r="K113" i="3"/>
  <c r="D160" i="3"/>
  <c r="D159" i="3"/>
  <c r="F162" i="3"/>
  <c r="F161" i="3"/>
  <c r="F159" i="3"/>
  <c r="H162" i="3"/>
  <c r="H161" i="3"/>
  <c r="H160" i="3"/>
  <c r="H159" i="3"/>
  <c r="J166" i="3"/>
  <c r="J165" i="3"/>
  <c r="J162" i="3"/>
  <c r="J161" i="3"/>
  <c r="J164" i="3"/>
  <c r="J163" i="3"/>
  <c r="J159" i="3"/>
  <c r="L166" i="3"/>
  <c r="L165" i="3"/>
  <c r="L162" i="3"/>
  <c r="L161" i="3"/>
  <c r="L168" i="3"/>
  <c r="L167" i="3"/>
  <c r="L160" i="3"/>
  <c r="L159" i="3"/>
  <c r="N170" i="3"/>
  <c r="N169" i="3"/>
  <c r="N166" i="3"/>
  <c r="N165" i="3"/>
  <c r="N162" i="3"/>
  <c r="N161" i="3"/>
  <c r="N164" i="3"/>
  <c r="N163" i="3"/>
  <c r="F160" i="3"/>
  <c r="N160" i="3"/>
  <c r="H163" i="3"/>
  <c r="H164" i="3"/>
  <c r="N167" i="3"/>
  <c r="R45" i="3"/>
  <c r="T45" i="3" s="1"/>
  <c r="T6" i="3"/>
  <c r="L11" i="3"/>
  <c r="T16" i="3"/>
  <c r="T22" i="3"/>
  <c r="T28" i="3"/>
  <c r="T30" i="3"/>
  <c r="K93" i="3"/>
  <c r="J138" i="3"/>
  <c r="J137" i="3"/>
  <c r="L140" i="3"/>
  <c r="L139" i="3"/>
  <c r="L138" i="3"/>
  <c r="L137" i="3"/>
  <c r="N143" i="3"/>
  <c r="N140" i="3"/>
  <c r="N139" i="3"/>
  <c r="N138" i="3"/>
  <c r="N137" i="3"/>
  <c r="P144" i="3"/>
  <c r="P143" i="3"/>
  <c r="P140" i="3"/>
  <c r="P139" i="3"/>
  <c r="P138" i="3"/>
  <c r="P137" i="3"/>
  <c r="R144" i="3"/>
  <c r="R143" i="3"/>
  <c r="R140" i="3"/>
  <c r="R139" i="3"/>
  <c r="R138" i="3"/>
  <c r="R137" i="3"/>
  <c r="T149" i="3"/>
  <c r="T144" i="3"/>
  <c r="T143" i="3"/>
  <c r="T140" i="3"/>
  <c r="T139" i="3"/>
  <c r="T138" i="3"/>
  <c r="T137" i="3"/>
  <c r="N141" i="3"/>
  <c r="R141" i="3"/>
  <c r="N142" i="3"/>
  <c r="R142" i="3"/>
  <c r="P145" i="3"/>
  <c r="T145" i="3"/>
  <c r="T146" i="3"/>
  <c r="T148" i="3"/>
  <c r="N159" i="3"/>
  <c r="J160" i="3"/>
  <c r="L163" i="3"/>
  <c r="L164" i="3"/>
  <c r="N168" i="3"/>
  <c r="D182" i="3"/>
  <c r="D181" i="3"/>
  <c r="F182" i="3"/>
  <c r="F181" i="3"/>
  <c r="F183" i="3"/>
  <c r="H186" i="3"/>
  <c r="H185" i="3"/>
  <c r="H182" i="3"/>
  <c r="H181" i="3"/>
  <c r="H184" i="3"/>
  <c r="J186" i="3"/>
  <c r="J185" i="3"/>
  <c r="J182" i="3"/>
  <c r="J181" i="3"/>
  <c r="J188" i="3"/>
  <c r="J183" i="3"/>
  <c r="J187" i="3"/>
  <c r="L186" i="3"/>
  <c r="L185" i="3"/>
  <c r="L182" i="3"/>
  <c r="L181" i="3"/>
  <c r="L187" i="3"/>
  <c r="L184" i="3"/>
  <c r="L190" i="3"/>
  <c r="L189" i="3"/>
  <c r="L188" i="3"/>
  <c r="N186" i="3"/>
  <c r="N185" i="3"/>
  <c r="N182" i="3"/>
  <c r="N181" i="3"/>
  <c r="N192" i="3"/>
  <c r="N190" i="3"/>
  <c r="N189" i="3"/>
  <c r="N188" i="3"/>
  <c r="N183" i="3"/>
  <c r="N191" i="3"/>
  <c r="N187" i="3"/>
  <c r="L183" i="3"/>
  <c r="J184" i="3"/>
  <c r="F6" i="3"/>
  <c r="F45" i="3" s="1"/>
  <c r="M141" i="3"/>
  <c r="O141" i="3"/>
  <c r="Q141" i="3"/>
  <c r="S141" i="3"/>
  <c r="Q142" i="3"/>
  <c r="S142" i="3"/>
  <c r="Q145" i="3"/>
  <c r="S145" i="3"/>
  <c r="S146" i="3"/>
  <c r="S147" i="3"/>
  <c r="G163" i="3"/>
  <c r="G160" i="3"/>
  <c r="I164" i="3"/>
  <c r="I163" i="3"/>
  <c r="I160" i="3"/>
  <c r="K167" i="3"/>
  <c r="K164" i="3"/>
  <c r="K163" i="3"/>
  <c r="K160" i="3"/>
  <c r="M168" i="3"/>
  <c r="M167" i="3"/>
  <c r="M164" i="3"/>
  <c r="M163" i="3"/>
  <c r="M160" i="3"/>
  <c r="M159" i="3"/>
  <c r="O171" i="3"/>
  <c r="O168" i="3"/>
  <c r="O167" i="3"/>
  <c r="O164" i="3"/>
  <c r="O163" i="3"/>
  <c r="O160" i="3"/>
  <c r="O159" i="3"/>
  <c r="E161" i="3"/>
  <c r="I161" i="3"/>
  <c r="M161" i="3"/>
  <c r="G162" i="3"/>
  <c r="K162" i="3"/>
  <c r="O162" i="3"/>
  <c r="K165" i="3"/>
  <c r="O165" i="3"/>
  <c r="M166" i="3"/>
  <c r="M169" i="3"/>
  <c r="O170" i="3"/>
  <c r="G183" i="3"/>
  <c r="I183" i="3"/>
  <c r="K183" i="3"/>
  <c r="M183" i="3"/>
  <c r="O183" i="3"/>
  <c r="I184" i="3"/>
  <c r="K184" i="3"/>
  <c r="M184" i="3"/>
  <c r="O184" i="3"/>
  <c r="K187" i="3"/>
  <c r="M187" i="3"/>
  <c r="O187" i="3"/>
  <c r="M188" i="3"/>
  <c r="O188" i="3"/>
  <c r="M189" i="3"/>
  <c r="O189" i="3"/>
  <c r="O190" i="3"/>
  <c r="O191" i="3"/>
  <c r="D47" i="2"/>
  <c r="D49" i="2"/>
  <c r="L11" i="2"/>
  <c r="T6" i="2"/>
  <c r="T46" i="2" s="1"/>
  <c r="C58" i="2"/>
  <c r="P58" i="2" s="1"/>
  <c r="R86" i="2"/>
  <c r="J139" i="2"/>
  <c r="L139" i="2"/>
  <c r="N139" i="2"/>
  <c r="P139" i="2"/>
  <c r="R139" i="2"/>
  <c r="T139" i="2"/>
  <c r="L140" i="2"/>
  <c r="N140" i="2"/>
  <c r="P140" i="2"/>
  <c r="R140" i="2"/>
  <c r="T140" i="2"/>
  <c r="L141" i="2"/>
  <c r="N141" i="2"/>
  <c r="P141" i="2"/>
  <c r="R141" i="2"/>
  <c r="T141" i="2"/>
  <c r="L142" i="2"/>
  <c r="N142" i="2"/>
  <c r="P142" i="2"/>
  <c r="R142" i="2"/>
  <c r="T142" i="2"/>
  <c r="M143" i="2"/>
  <c r="O143" i="2"/>
  <c r="Q143" i="2"/>
  <c r="S143" i="2"/>
  <c r="O144" i="2"/>
  <c r="Q144" i="2"/>
  <c r="S144" i="2"/>
  <c r="O145" i="2"/>
  <c r="Q145" i="2"/>
  <c r="S145" i="2"/>
  <c r="O146" i="2"/>
  <c r="Q146" i="2"/>
  <c r="S146" i="2"/>
  <c r="P147" i="2"/>
  <c r="R147" i="2"/>
  <c r="T147" i="2"/>
  <c r="S148" i="2"/>
  <c r="R149" i="2"/>
  <c r="T149" i="2"/>
  <c r="T150" i="2"/>
  <c r="F162" i="2"/>
  <c r="F164" i="2"/>
  <c r="F163" i="2"/>
  <c r="H166" i="2"/>
  <c r="H165" i="2"/>
  <c r="H162" i="2"/>
  <c r="H164" i="2"/>
  <c r="H163" i="2"/>
  <c r="J166" i="2"/>
  <c r="J165" i="2"/>
  <c r="J162" i="2"/>
  <c r="J168" i="2"/>
  <c r="J167" i="2"/>
  <c r="J164" i="2"/>
  <c r="J163" i="2"/>
  <c r="L169" i="2"/>
  <c r="L166" i="2"/>
  <c r="L165" i="2"/>
  <c r="L162" i="2"/>
  <c r="L168" i="2"/>
  <c r="L167" i="2"/>
  <c r="L164" i="2"/>
  <c r="L163" i="2"/>
  <c r="N169" i="2"/>
  <c r="N166" i="2"/>
  <c r="N165" i="2"/>
  <c r="N162" i="2"/>
  <c r="N161" i="2"/>
  <c r="N172" i="2"/>
  <c r="N171" i="2"/>
  <c r="N170" i="2"/>
  <c r="N168" i="2"/>
  <c r="N167" i="2"/>
  <c r="N164" i="2"/>
  <c r="N163" i="2"/>
  <c r="F6" i="2"/>
  <c r="F45" i="2" s="1"/>
  <c r="K95" i="2"/>
  <c r="W95" i="2"/>
  <c r="K105" i="2"/>
  <c r="W105" i="2"/>
  <c r="K115" i="2"/>
  <c r="I139" i="2"/>
  <c r="K139" i="2"/>
  <c r="M139" i="2"/>
  <c r="O139" i="2"/>
  <c r="Q139" i="2"/>
  <c r="S139" i="2"/>
  <c r="K140" i="2"/>
  <c r="M140" i="2"/>
  <c r="O140" i="2"/>
  <c r="Q140" i="2"/>
  <c r="S140" i="2"/>
  <c r="K141" i="2"/>
  <c r="M141" i="2"/>
  <c r="O141" i="2"/>
  <c r="Q141" i="2"/>
  <c r="S141" i="2"/>
  <c r="Q142" i="2"/>
  <c r="S142" i="2"/>
  <c r="P143" i="2"/>
  <c r="R143" i="2"/>
  <c r="T143" i="2"/>
  <c r="P144" i="2"/>
  <c r="R144" i="2"/>
  <c r="T144" i="2"/>
  <c r="P145" i="2"/>
  <c r="R145" i="2"/>
  <c r="T145" i="2"/>
  <c r="R146" i="2"/>
  <c r="T146" i="2"/>
  <c r="S147" i="2"/>
  <c r="T148" i="2"/>
  <c r="S149" i="2"/>
  <c r="E163" i="2"/>
  <c r="E162" i="2"/>
  <c r="G164" i="2"/>
  <c r="G163" i="2"/>
  <c r="G165" i="2"/>
  <c r="G162" i="2"/>
  <c r="I167" i="2"/>
  <c r="I164" i="2"/>
  <c r="I163" i="2"/>
  <c r="I166" i="2"/>
  <c r="I165" i="2"/>
  <c r="I162" i="2"/>
  <c r="K168" i="2"/>
  <c r="K167" i="2"/>
  <c r="K164" i="2"/>
  <c r="K163" i="2"/>
  <c r="K169" i="2"/>
  <c r="K166" i="2"/>
  <c r="K165" i="2"/>
  <c r="K162" i="2"/>
  <c r="M170" i="2"/>
  <c r="M168" i="2"/>
  <c r="M167" i="2"/>
  <c r="M164" i="2"/>
  <c r="M163" i="2"/>
  <c r="M169" i="2"/>
  <c r="M166" i="2"/>
  <c r="M165" i="2"/>
  <c r="M162" i="2"/>
  <c r="M161" i="2"/>
  <c r="O172" i="2"/>
  <c r="O171" i="2"/>
  <c r="O170" i="2"/>
  <c r="O168" i="2"/>
  <c r="O167" i="2"/>
  <c r="O164" i="2"/>
  <c r="O163" i="2"/>
  <c r="O173" i="2"/>
  <c r="O169" i="2"/>
  <c r="O166" i="2"/>
  <c r="O165" i="2"/>
  <c r="O162" i="2"/>
  <c r="O161" i="2"/>
  <c r="D161" i="2"/>
  <c r="F161" i="2"/>
  <c r="H161" i="2"/>
  <c r="J161" i="2"/>
  <c r="L161" i="2"/>
  <c r="D183" i="2"/>
  <c r="F183" i="2"/>
  <c r="H183" i="2"/>
  <c r="J183" i="2"/>
  <c r="L183" i="2"/>
  <c r="N183" i="2"/>
  <c r="F184" i="2"/>
  <c r="H184" i="2"/>
  <c r="J184" i="2"/>
  <c r="L184" i="2"/>
  <c r="N184" i="2"/>
  <c r="E185" i="2"/>
  <c r="G185" i="2"/>
  <c r="I185" i="2"/>
  <c r="K185" i="2"/>
  <c r="M185" i="2"/>
  <c r="O185" i="2"/>
  <c r="G186" i="2"/>
  <c r="I186" i="2"/>
  <c r="K186" i="2"/>
  <c r="M186" i="2"/>
  <c r="O186" i="2"/>
  <c r="H187" i="2"/>
  <c r="J187" i="2"/>
  <c r="L187" i="2"/>
  <c r="N187" i="2"/>
  <c r="H188" i="2"/>
  <c r="J188" i="2"/>
  <c r="L188" i="2"/>
  <c r="N188" i="2"/>
  <c r="I189" i="2"/>
  <c r="K189" i="2"/>
  <c r="M189" i="2"/>
  <c r="O189" i="2"/>
  <c r="K190" i="2"/>
  <c r="M190" i="2"/>
  <c r="O190" i="2"/>
  <c r="L191" i="2"/>
  <c r="N191" i="2"/>
  <c r="L192" i="2"/>
  <c r="N192" i="2"/>
  <c r="M193" i="2"/>
  <c r="O193" i="2"/>
  <c r="O194" i="2"/>
  <c r="E183" i="2"/>
  <c r="G183" i="2"/>
  <c r="I183" i="2"/>
  <c r="K183" i="2"/>
  <c r="M183" i="2"/>
  <c r="O183" i="2"/>
  <c r="G184" i="2"/>
  <c r="I184" i="2"/>
  <c r="K184" i="2"/>
  <c r="M184" i="2"/>
  <c r="O184" i="2"/>
  <c r="F185" i="2"/>
  <c r="H185" i="2"/>
  <c r="J185" i="2"/>
  <c r="L185" i="2"/>
  <c r="N185" i="2"/>
  <c r="J186" i="2"/>
  <c r="L186" i="2"/>
  <c r="N186" i="2"/>
  <c r="I187" i="2"/>
  <c r="K187" i="2"/>
  <c r="M187" i="2"/>
  <c r="O187" i="2"/>
  <c r="K188" i="2"/>
  <c r="M188" i="2"/>
  <c r="O188" i="2"/>
  <c r="J189" i="2"/>
  <c r="L189" i="2"/>
  <c r="N189" i="2"/>
  <c r="N190" i="2"/>
  <c r="M191" i="2"/>
  <c r="O191" i="2"/>
  <c r="O192" i="2"/>
  <c r="N193" i="2"/>
  <c r="D49" i="1"/>
  <c r="L11" i="1"/>
  <c r="F6" i="1"/>
  <c r="F45" i="1" s="1"/>
  <c r="C58" i="1"/>
  <c r="P58" i="1" s="1"/>
  <c r="K92" i="1"/>
  <c r="Q92" i="1"/>
  <c r="W92" i="1"/>
  <c r="E102" i="1"/>
  <c r="K102" i="1"/>
  <c r="Q102" i="1"/>
  <c r="W102" i="1"/>
  <c r="K113" i="1"/>
  <c r="K112" i="1"/>
  <c r="M141" i="1"/>
  <c r="M140" i="1"/>
  <c r="O141" i="1"/>
  <c r="O140" i="1"/>
  <c r="Q145" i="1"/>
  <c r="Q144" i="1"/>
  <c r="Q141" i="1"/>
  <c r="Q140" i="1"/>
  <c r="S147" i="1"/>
  <c r="S146" i="1"/>
  <c r="S145" i="1"/>
  <c r="S144" i="1"/>
  <c r="S141" i="1"/>
  <c r="S140" i="1"/>
  <c r="I136" i="1"/>
  <c r="M136" i="1"/>
  <c r="Q136" i="1"/>
  <c r="M137" i="1"/>
  <c r="Q137" i="1"/>
  <c r="O138" i="1"/>
  <c r="S138" i="1"/>
  <c r="M139" i="1"/>
  <c r="Q139" i="1"/>
  <c r="Q142" i="1"/>
  <c r="O143" i="1"/>
  <c r="S143" i="1"/>
  <c r="F161" i="1"/>
  <c r="F160" i="1"/>
  <c r="F159" i="1"/>
  <c r="H161" i="1"/>
  <c r="H160" i="1"/>
  <c r="H163" i="1"/>
  <c r="H162" i="1"/>
  <c r="J165" i="1"/>
  <c r="J164" i="1"/>
  <c r="J161" i="1"/>
  <c r="J160" i="1"/>
  <c r="J159" i="1"/>
  <c r="L165" i="1"/>
  <c r="L164" i="1"/>
  <c r="L161" i="1"/>
  <c r="L160" i="1"/>
  <c r="L163" i="1"/>
  <c r="L162" i="1"/>
  <c r="N169" i="1"/>
  <c r="N168" i="1"/>
  <c r="N165" i="1"/>
  <c r="N164" i="1"/>
  <c r="N161" i="1"/>
  <c r="N160" i="1"/>
  <c r="N167" i="1"/>
  <c r="N166" i="1"/>
  <c r="N159" i="1"/>
  <c r="N158" i="1"/>
  <c r="H158" i="1"/>
  <c r="L158" i="1"/>
  <c r="H159" i="1"/>
  <c r="J162" i="1"/>
  <c r="J163" i="1"/>
  <c r="L167" i="1"/>
  <c r="T11" i="1"/>
  <c r="T46" i="1" s="1"/>
  <c r="E113" i="1"/>
  <c r="J136" i="1"/>
  <c r="L136" i="1"/>
  <c r="N136" i="1"/>
  <c r="P136" i="1"/>
  <c r="R136" i="1"/>
  <c r="T136" i="1"/>
  <c r="L137" i="1"/>
  <c r="N137" i="1"/>
  <c r="P137" i="1"/>
  <c r="R137" i="1"/>
  <c r="T137" i="1"/>
  <c r="L138" i="1"/>
  <c r="N138" i="1"/>
  <c r="P138" i="1"/>
  <c r="R138" i="1"/>
  <c r="T138" i="1"/>
  <c r="N139" i="1"/>
  <c r="P139" i="1"/>
  <c r="R139" i="1"/>
  <c r="T139" i="1"/>
  <c r="P142" i="1"/>
  <c r="R142" i="1"/>
  <c r="T142" i="1"/>
  <c r="T143" i="1"/>
  <c r="G162" i="1"/>
  <c r="G159" i="1"/>
  <c r="I163" i="1"/>
  <c r="I162" i="1"/>
  <c r="I159" i="1"/>
  <c r="K166" i="1"/>
  <c r="K163" i="1"/>
  <c r="K162" i="1"/>
  <c r="K159" i="1"/>
  <c r="M167" i="1"/>
  <c r="M166" i="1"/>
  <c r="M163" i="1"/>
  <c r="M162" i="1"/>
  <c r="M159" i="1"/>
  <c r="M158" i="1"/>
  <c r="O170" i="1"/>
  <c r="O167" i="1"/>
  <c r="O166" i="1"/>
  <c r="O163" i="1"/>
  <c r="O162" i="1"/>
  <c r="O159" i="1"/>
  <c r="O158" i="1"/>
  <c r="E158" i="1"/>
  <c r="G158" i="1"/>
  <c r="I158" i="1"/>
  <c r="K158" i="1"/>
  <c r="G160" i="1"/>
  <c r="K160" i="1"/>
  <c r="O160" i="1"/>
  <c r="I161" i="1"/>
  <c r="M161" i="1"/>
  <c r="I164" i="1"/>
  <c r="M164" i="1"/>
  <c r="K165" i="1"/>
  <c r="O165" i="1"/>
  <c r="O168" i="1"/>
  <c r="F183" i="1"/>
  <c r="F182" i="1"/>
  <c r="H183" i="1"/>
  <c r="H182" i="1"/>
  <c r="J187" i="1"/>
  <c r="J186" i="1"/>
  <c r="J183" i="1"/>
  <c r="J182" i="1"/>
  <c r="L187" i="1"/>
  <c r="L186" i="1"/>
  <c r="L183" i="1"/>
  <c r="L182" i="1"/>
  <c r="N191" i="1"/>
  <c r="N190" i="1"/>
  <c r="N189" i="1"/>
  <c r="N187" i="1"/>
  <c r="N186" i="1"/>
  <c r="N183" i="1"/>
  <c r="N182" i="1"/>
  <c r="D180" i="1"/>
  <c r="H180" i="1"/>
  <c r="L180" i="1"/>
  <c r="H181" i="1"/>
  <c r="L181" i="1"/>
  <c r="J184" i="1"/>
  <c r="N184" i="1"/>
  <c r="J185" i="1"/>
  <c r="N185" i="1"/>
  <c r="L188" i="1"/>
  <c r="E180" i="1"/>
  <c r="G180" i="1"/>
  <c r="I180" i="1"/>
  <c r="K180" i="1"/>
  <c r="M180" i="1"/>
  <c r="O180" i="1"/>
  <c r="G181" i="1"/>
  <c r="I181" i="1"/>
  <c r="K181" i="1"/>
  <c r="M181" i="1"/>
  <c r="O181" i="1"/>
  <c r="I184" i="1"/>
  <c r="K184" i="1"/>
  <c r="M184" i="1"/>
  <c r="O184" i="1"/>
  <c r="K185" i="1"/>
  <c r="M185" i="1"/>
  <c r="O185" i="1"/>
  <c r="O188" i="1"/>
  <c r="T46" i="3" l="1"/>
  <c r="L15" i="3"/>
  <c r="L12" i="3"/>
  <c r="L14" i="3"/>
  <c r="L16" i="3"/>
  <c r="L15" i="2"/>
  <c r="L12" i="2"/>
  <c r="L14" i="2"/>
  <c r="L15" i="1"/>
  <c r="L12" i="1"/>
  <c r="L14" i="1"/>
  <c r="L22" i="3" l="1"/>
  <c r="K6" i="3"/>
  <c r="L17" i="3"/>
  <c r="K4" i="3"/>
  <c r="L20" i="3"/>
  <c r="L21" i="3"/>
  <c r="K5" i="3"/>
  <c r="K4" i="2"/>
  <c r="L20" i="2"/>
  <c r="L16" i="2"/>
  <c r="L21" i="2"/>
  <c r="K5" i="2"/>
  <c r="L20" i="1"/>
  <c r="K4" i="1"/>
  <c r="L16" i="1"/>
  <c r="L21" i="1"/>
  <c r="K5" i="1"/>
  <c r="L4" i="3" l="1"/>
  <c r="L23" i="3"/>
  <c r="K7" i="3"/>
  <c r="L6" i="3"/>
  <c r="L27" i="3"/>
  <c r="M5" i="3" s="1"/>
  <c r="L5" i="3"/>
  <c r="L22" i="2"/>
  <c r="K6" i="2"/>
  <c r="L5" i="2"/>
  <c r="L4" i="2"/>
  <c r="L17" i="2"/>
  <c r="L22" i="1"/>
  <c r="K6" i="1"/>
  <c r="L4" i="1"/>
  <c r="L5" i="1"/>
  <c r="L17" i="1"/>
  <c r="L31" i="3" l="1"/>
  <c r="L7" i="3"/>
  <c r="L26" i="3"/>
  <c r="M4" i="3" s="1"/>
  <c r="L28" i="3"/>
  <c r="M6" i="3" s="1"/>
  <c r="L23" i="2"/>
  <c r="L28" i="2" s="1"/>
  <c r="M6" i="2" s="1"/>
  <c r="K7" i="2"/>
  <c r="L6" i="2"/>
  <c r="L23" i="1"/>
  <c r="K7" i="1"/>
  <c r="L28" i="1"/>
  <c r="M6" i="1" s="1"/>
  <c r="L6" i="1"/>
  <c r="L31" i="2" l="1"/>
  <c r="L7" i="2"/>
  <c r="L27" i="2"/>
  <c r="M5" i="2" s="1"/>
  <c r="L26" i="2"/>
  <c r="M4" i="2" s="1"/>
  <c r="L31" i="1"/>
  <c r="L7" i="1"/>
  <c r="L26" i="1"/>
  <c r="M4" i="1" s="1"/>
  <c r="L27" i="1"/>
  <c r="M5" i="1" s="1"/>
</calcChain>
</file>

<file path=xl/sharedStrings.xml><?xml version="1.0" encoding="utf-8"?>
<sst xmlns="http://schemas.openxmlformats.org/spreadsheetml/2006/main" count="1537" uniqueCount="211">
  <si>
    <t>DAYA BERKECAMBAH</t>
  </si>
  <si>
    <t>Sumber Keragaman</t>
  </si>
  <si>
    <t>Derajat bebas (DB)</t>
  </si>
  <si>
    <t>Jumlah kuadrat (JK)</t>
  </si>
  <si>
    <t>Kuadrat tengah (KT)</t>
  </si>
  <si>
    <t>F-hitung</t>
  </si>
  <si>
    <t>Ftabel</t>
  </si>
  <si>
    <t>jkt</t>
  </si>
  <si>
    <t>perlakuan</t>
  </si>
  <si>
    <t>ulangan</t>
  </si>
  <si>
    <t>JUMLAH</t>
  </si>
  <si>
    <t>RATA2</t>
  </si>
  <si>
    <t>KUADRAT</t>
  </si>
  <si>
    <t>P</t>
  </si>
  <si>
    <t>**</t>
  </si>
  <si>
    <t>jumlah</t>
  </si>
  <si>
    <t xml:space="preserve">FK= </t>
  </si>
  <si>
    <t>JUMLAH KUADRAT/TOTAL</t>
  </si>
  <si>
    <t>B</t>
  </si>
  <si>
    <t>JKT=</t>
  </si>
  <si>
    <t>JMLH JKT-FK</t>
  </si>
  <si>
    <t>p0b1</t>
  </si>
  <si>
    <t>PxB</t>
  </si>
  <si>
    <t>*</t>
  </si>
  <si>
    <t>JKP=</t>
  </si>
  <si>
    <t>JMLH JKP/ULANGAN-FK</t>
  </si>
  <si>
    <t>p0b2</t>
  </si>
  <si>
    <t>Galat</t>
  </si>
  <si>
    <t>JKK=</t>
  </si>
  <si>
    <t>JMLH JKK/PERLAKUAN-FK</t>
  </si>
  <si>
    <t>p0b3</t>
  </si>
  <si>
    <t>Total</t>
  </si>
  <si>
    <t>JKG=</t>
  </si>
  <si>
    <t>JKT-JKP-JKK</t>
  </si>
  <si>
    <t>p0b4</t>
  </si>
  <si>
    <t>KTP=</t>
  </si>
  <si>
    <t>JKP/DB P</t>
  </si>
  <si>
    <t>p0b5</t>
  </si>
  <si>
    <t>KTK=</t>
  </si>
  <si>
    <t>JKK/DB K</t>
  </si>
  <si>
    <t>p0b6</t>
  </si>
  <si>
    <t>FK</t>
  </si>
  <si>
    <t>FK=</t>
  </si>
  <si>
    <t>KTG=</t>
  </si>
  <si>
    <t>JKG/DB G</t>
  </si>
  <si>
    <t>p0b7</t>
  </si>
  <si>
    <t>JKT</t>
  </si>
  <si>
    <t>FP=</t>
  </si>
  <si>
    <t>p0b8</t>
  </si>
  <si>
    <t>JKP</t>
  </si>
  <si>
    <t>p0b9</t>
  </si>
  <si>
    <t>JK PENYIMPANAN</t>
  </si>
  <si>
    <t>p0b10</t>
  </si>
  <si>
    <t>JK BENIH</t>
  </si>
  <si>
    <t>p0b11</t>
  </si>
  <si>
    <t>JK PxB</t>
  </si>
  <si>
    <t>p0b12</t>
  </si>
  <si>
    <t>JKG</t>
  </si>
  <si>
    <t>p0b13</t>
  </si>
  <si>
    <t>Jumlah Ulangan= 2</t>
  </si>
  <si>
    <t>p1b1</t>
  </si>
  <si>
    <t>KTP</t>
  </si>
  <si>
    <t>Jumlah Perlakuan= 39</t>
  </si>
  <si>
    <t>p1b2</t>
  </si>
  <si>
    <t>KT PENYIMPANAN</t>
  </si>
  <si>
    <t>db perlakuan= 39-1 =38</t>
  </si>
  <si>
    <t>p1b3</t>
  </si>
  <si>
    <t>KT BENIH</t>
  </si>
  <si>
    <t>db kelompok  = 2-1 =1</t>
  </si>
  <si>
    <t>p1b4</t>
  </si>
  <si>
    <t>KT PxB</t>
  </si>
  <si>
    <t>db G = 39</t>
  </si>
  <si>
    <t>p1b5</t>
  </si>
  <si>
    <t>KTG</t>
  </si>
  <si>
    <t>db Total = 77</t>
  </si>
  <si>
    <t>p1b6</t>
  </si>
  <si>
    <t>p1b7</t>
  </si>
  <si>
    <t>Fhit P</t>
  </si>
  <si>
    <t>p1b8</t>
  </si>
  <si>
    <t>Fhit PENYIMPANAN</t>
  </si>
  <si>
    <t>p1b9</t>
  </si>
  <si>
    <t>Fhit BENIH</t>
  </si>
  <si>
    <t>p1b10</t>
  </si>
  <si>
    <t>Fhit PxB</t>
  </si>
  <si>
    <t>p1b11</t>
  </si>
  <si>
    <t>p1b12</t>
  </si>
  <si>
    <t>p1b13</t>
  </si>
  <si>
    <t>kk</t>
  </si>
  <si>
    <t>p2b1</t>
  </si>
  <si>
    <t>p2b2</t>
  </si>
  <si>
    <t>p2b3</t>
  </si>
  <si>
    <t>p2b4</t>
  </si>
  <si>
    <t>p2b5</t>
  </si>
  <si>
    <t>p2b6</t>
  </si>
  <si>
    <t>p2b7</t>
  </si>
  <si>
    <t>p2b8</t>
  </si>
  <si>
    <t>p2b9</t>
  </si>
  <si>
    <t>p2b10</t>
  </si>
  <si>
    <t>p2b11</t>
  </si>
  <si>
    <t>p2b12</t>
  </si>
  <si>
    <t>p2b13</t>
  </si>
  <si>
    <t>JKK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</si>
  <si>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</si>
  <si>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</si>
  <si>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</si>
  <si>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</si>
  <si>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</si>
  <si>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</si>
  <si>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</si>
  <si>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</si>
  <si>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</si>
  <si>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</si>
  <si>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</si>
  <si>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</si>
  <si>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</si>
  <si>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P0</t>
  </si>
  <si>
    <t>P1</t>
  </si>
  <si>
    <t>P2</t>
  </si>
  <si>
    <t>B TERHADAP P</t>
  </si>
  <si>
    <t>TABEL DWI ARAH</t>
  </si>
  <si>
    <t xml:space="preserve">LSR = </t>
  </si>
  <si>
    <t>SSR (α;p;dbG) x</t>
  </si>
  <si>
    <t>GENOTIPE</t>
  </si>
  <si>
    <t>PENYIMPANAN</t>
  </si>
  <si>
    <t>LSR =</t>
  </si>
  <si>
    <t>SSR (0,05;3;39) x</t>
  </si>
  <si>
    <t>p0</t>
  </si>
  <si>
    <t>p1</t>
  </si>
  <si>
    <t>p2</t>
  </si>
  <si>
    <t>b1</t>
  </si>
  <si>
    <t>(3,008; 2,861) x 0,71</t>
  </si>
  <si>
    <t>b2</t>
  </si>
  <si>
    <t>2,136; 2,031</t>
  </si>
  <si>
    <t>b3</t>
  </si>
  <si>
    <t>b4</t>
  </si>
  <si>
    <t>b5</t>
  </si>
  <si>
    <t>NOTASI GARIS DAN HURUF</t>
  </si>
  <si>
    <t>b6</t>
  </si>
  <si>
    <t>b1 pada setiap p</t>
  </si>
  <si>
    <t>b2 pada setiap p</t>
  </si>
  <si>
    <t>b3 pada setiap p</t>
  </si>
  <si>
    <t>b7</t>
  </si>
  <si>
    <t>b8</t>
  </si>
  <si>
    <t>b9</t>
  </si>
  <si>
    <t>b10</t>
  </si>
  <si>
    <t>7*</t>
  </si>
  <si>
    <t>16*</t>
  </si>
  <si>
    <t>5*</t>
  </si>
  <si>
    <t>18*</t>
  </si>
  <si>
    <t>b11</t>
  </si>
  <si>
    <t>9*</t>
  </si>
  <si>
    <t>13*</t>
  </si>
  <si>
    <t>b12</t>
  </si>
  <si>
    <t>c</t>
  </si>
  <si>
    <t>b13</t>
  </si>
  <si>
    <t>b</t>
  </si>
  <si>
    <t>a</t>
  </si>
  <si>
    <t>b4 pada setiap p</t>
  </si>
  <si>
    <t>b5 pada setiap p</t>
  </si>
  <si>
    <t>b6 pada setiap p</t>
  </si>
  <si>
    <t>b7 pada setiap p</t>
  </si>
  <si>
    <t>b8 pada setiap p</t>
  </si>
  <si>
    <t>b9 pada setiap p</t>
  </si>
  <si>
    <t>b10 pada setiap p</t>
  </si>
  <si>
    <t>b11 pada setiap p</t>
  </si>
  <si>
    <t>b12 pada setiap p</t>
  </si>
  <si>
    <t>b13 pada setiap p</t>
  </si>
  <si>
    <t>P TERHADAP B</t>
  </si>
  <si>
    <t>SSR (0,05;13;39) x</t>
  </si>
  <si>
    <t>(3,406; 3,391; 3,373; 3,353; 3,33; 3,301; 3,268; 3,226; 3,173; 3,104; 3,008; 2,861 ) x 0,71</t>
  </si>
  <si>
    <t xml:space="preserve">2,418; 2,408; 2,395; 2,381; 2,364; 2,344; 2,320; 2,290; 2,253; 2,204; 2,136; 2,031 </t>
  </si>
  <si>
    <t>p0 pada setiap b</t>
  </si>
  <si>
    <t>h</t>
  </si>
  <si>
    <t>g</t>
  </si>
  <si>
    <t>f</t>
  </si>
  <si>
    <t>e</t>
  </si>
  <si>
    <t>d</t>
  </si>
  <si>
    <t>p1 pada setiap b</t>
  </si>
  <si>
    <t>j</t>
  </si>
  <si>
    <t>i</t>
  </si>
  <si>
    <t>p2 pada setiap b</t>
  </si>
  <si>
    <t>INDEKS VIGOR</t>
  </si>
  <si>
    <t>(3,008; 2,861) x 0,46</t>
  </si>
  <si>
    <t>1,384; 1,316</t>
  </si>
  <si>
    <t>(3,406; 3,391; 3,373; 3,353; 3,33; 3,301; 3,268; 3,226; 3,173; 3,104; 3,008; 2,861 ) x 0,46</t>
  </si>
  <si>
    <t>1,567; 1,560; 1,551; 1,542; 1,532; 1,518; 1,503; 1,484; 1,460; 1,430; 1,384; 1,316</t>
  </si>
  <si>
    <t>KESEREMPAKAN TUMBUH</t>
  </si>
  <si>
    <t>(3,008; 2,861) x 0,70</t>
  </si>
  <si>
    <t>2,106; 2,003</t>
  </si>
  <si>
    <t>(3,406; 3,391; 3,373; 3,353; 3,33; 3,301; 3,268; 3,226; 3,173; 3,104; 3,008; 2,861 ) x 0,70</t>
  </si>
  <si>
    <t>2,384; 2,373; 2,361; 2,347; 2,331; 2,311; 2,288; 2,258; 2,221; 2,173; 2,106; 2,003</t>
  </si>
  <si>
    <t>Hari Ke-</t>
  </si>
  <si>
    <t>Suhu</t>
  </si>
  <si>
    <t>Rata-Rata</t>
  </si>
  <si>
    <t>Kelembaban (RH)</t>
  </si>
  <si>
    <t>minggu ke 1</t>
  </si>
  <si>
    <t>07.00 WIB</t>
  </si>
  <si>
    <t>12.00 WIB</t>
  </si>
  <si>
    <t>17.00 WIB</t>
  </si>
  <si>
    <t>tnpa ac</t>
  </si>
  <si>
    <t>ac</t>
  </si>
  <si>
    <t>kulkas</t>
  </si>
  <si>
    <t>minggu ke 2</t>
  </si>
  <si>
    <t>minggu ke 3</t>
  </si>
  <si>
    <t>minggu ke 4</t>
  </si>
  <si>
    <t>minggu ke 5</t>
  </si>
  <si>
    <t>minggu ke 6</t>
  </si>
  <si>
    <t>minggu ke 7</t>
  </si>
  <si>
    <t>minggu ke 8</t>
  </si>
  <si>
    <t>PENGAMATAN SUHU DAN KELEMBABAN SELAMA PENYIMPANAN</t>
  </si>
  <si>
    <t>PENGAMATAN SUHU DAN KELEMBABAN SELAMA DIKECAMBAHKAN (GERMINATOR)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</si>
</sst>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2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 applyBorder="1" applyAlignment="1">
      <alignment horizontal="center"/>
    </xf>
    <xf numFmtId="0" fontId="1" fillId="0" borderId="1" xfId="0" applyFont="1" applyBorder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2" borderId="0" xfId="0" applyFont="1" applyFill="1"/>
    <xf numFmtId="0" fontId="0" fillId="5" borderId="0" xfId="0" applyFill="1"/>
    <xf numFmtId="0" fontId="0" fillId="3" borderId="0" xfId="0" applyFill="1"/>
    <xf numFmtId="0" fontId="0" fillId="6" borderId="0" xfId="0" applyFill="1"/>
    <xf numFmtId="0" fontId="0" fillId="4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0" fillId="0" borderId="5" xfId="0" applyFill="1" applyBorder="1"/>
    <xf numFmtId="0" fontId="1" fillId="0" borderId="6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7" xfId="0" applyBorder="1"/>
    <xf numFmtId="2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/>
    <xf numFmtId="0" fontId="0" fillId="10" borderId="0" xfId="0" applyFill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248245</xdr:colOff>
      <xdr:row>68</xdr:row>
      <xdr:rowOff>107155</xdr:rowOff>
    </xdr:from>
    <xdr:ext cx="1085254" cy="7024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5734645" y="135850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𝐾𝑇𝐺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5734645" y="135850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𝐾𝑇𝐺/(𝑟 𝑥 𝐴 𝑋 𝐵)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9</xdr:col>
      <xdr:colOff>269081</xdr:colOff>
      <xdr:row>70</xdr:row>
      <xdr:rowOff>150018</xdr:rowOff>
    </xdr:from>
    <xdr:ext cx="1112044" cy="31803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5755481" y="14008893"/>
              <a:ext cx="1112044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39,08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2 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3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13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5755481" y="14008893"/>
              <a:ext cx="1112044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</a:rPr>
                <a:t>39,08/(2 𝑥 3 𝑥 13)</a:t>
              </a:r>
              <a:endParaRPr lang="id-ID" sz="1100"/>
            </a:p>
          </xdr:txBody>
        </xdr:sp>
      </mc:Fallback>
    </mc:AlternateContent>
    <xdr:clientData/>
  </xdr:oneCellAnchor>
  <xdr:twoCellAnchor>
    <xdr:from>
      <xdr:col>9</xdr:col>
      <xdr:colOff>35718</xdr:colOff>
      <xdr:row>83</xdr:row>
      <xdr:rowOff>71437</xdr:rowOff>
    </xdr:from>
    <xdr:to>
      <xdr:col>9</xdr:col>
      <xdr:colOff>583406</xdr:colOff>
      <xdr:row>83</xdr:row>
      <xdr:rowOff>71437</xdr:rowOff>
    </xdr:to>
    <xdr:cxnSp macro="">
      <xdr:nvCxnSpPr>
        <xdr:cNvPr id="4" name="Straight Connector 3"/>
        <xdr:cNvCxnSpPr/>
      </xdr:nvCxnSpPr>
      <xdr:spPr>
        <a:xfrm>
          <a:off x="5522118" y="16406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71437</xdr:colOff>
      <xdr:row>84</xdr:row>
      <xdr:rowOff>83343</xdr:rowOff>
    </xdr:from>
    <xdr:to>
      <xdr:col>10</xdr:col>
      <xdr:colOff>809624</xdr:colOff>
      <xdr:row>84</xdr:row>
      <xdr:rowOff>83343</xdr:rowOff>
    </xdr:to>
    <xdr:cxnSp macro="">
      <xdr:nvCxnSpPr>
        <xdr:cNvPr id="5" name="Straight Connector 4"/>
        <xdr:cNvCxnSpPr/>
      </xdr:nvCxnSpPr>
      <xdr:spPr>
        <a:xfrm>
          <a:off x="6167437" y="16609218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83344</xdr:colOff>
      <xdr:row>85</xdr:row>
      <xdr:rowOff>71437</xdr:rowOff>
    </xdr:from>
    <xdr:to>
      <xdr:col>11</xdr:col>
      <xdr:colOff>892969</xdr:colOff>
      <xdr:row>85</xdr:row>
      <xdr:rowOff>71438</xdr:rowOff>
    </xdr:to>
    <xdr:cxnSp macro="">
      <xdr:nvCxnSpPr>
        <xdr:cNvPr id="6" name="Straight Connector 5"/>
        <xdr:cNvCxnSpPr/>
      </xdr:nvCxnSpPr>
      <xdr:spPr>
        <a:xfrm flipV="1">
          <a:off x="7008019" y="16787812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35718</xdr:colOff>
      <xdr:row>83</xdr:row>
      <xdr:rowOff>71437</xdr:rowOff>
    </xdr:from>
    <xdr:to>
      <xdr:col>15</xdr:col>
      <xdr:colOff>583406</xdr:colOff>
      <xdr:row>83</xdr:row>
      <xdr:rowOff>71437</xdr:rowOff>
    </xdr:to>
    <xdr:cxnSp macro="">
      <xdr:nvCxnSpPr>
        <xdr:cNvPr id="7" name="Straight Connector 6"/>
        <xdr:cNvCxnSpPr/>
      </xdr:nvCxnSpPr>
      <xdr:spPr>
        <a:xfrm>
          <a:off x="9846468" y="16406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71437</xdr:colOff>
      <xdr:row>84</xdr:row>
      <xdr:rowOff>83343</xdr:rowOff>
    </xdr:from>
    <xdr:to>
      <xdr:col>16</xdr:col>
      <xdr:colOff>809624</xdr:colOff>
      <xdr:row>84</xdr:row>
      <xdr:rowOff>83343</xdr:rowOff>
    </xdr:to>
    <xdr:cxnSp macro="">
      <xdr:nvCxnSpPr>
        <xdr:cNvPr id="8" name="Straight Connector 7"/>
        <xdr:cNvCxnSpPr/>
      </xdr:nvCxnSpPr>
      <xdr:spPr>
        <a:xfrm>
          <a:off x="10491787" y="16609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83344</xdr:colOff>
      <xdr:row>85</xdr:row>
      <xdr:rowOff>71437</xdr:rowOff>
    </xdr:from>
    <xdr:to>
      <xdr:col>17</xdr:col>
      <xdr:colOff>892969</xdr:colOff>
      <xdr:row>85</xdr:row>
      <xdr:rowOff>71438</xdr:rowOff>
    </xdr:to>
    <xdr:cxnSp macro="">
      <xdr:nvCxnSpPr>
        <xdr:cNvPr id="9" name="Straight Connector 8"/>
        <xdr:cNvCxnSpPr/>
      </xdr:nvCxnSpPr>
      <xdr:spPr>
        <a:xfrm flipV="1">
          <a:off x="11113294" y="16787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35718</xdr:colOff>
      <xdr:row>83</xdr:row>
      <xdr:rowOff>71437</xdr:rowOff>
    </xdr:from>
    <xdr:to>
      <xdr:col>21</xdr:col>
      <xdr:colOff>583406</xdr:colOff>
      <xdr:row>83</xdr:row>
      <xdr:rowOff>71437</xdr:rowOff>
    </xdr:to>
    <xdr:cxnSp macro="">
      <xdr:nvCxnSpPr>
        <xdr:cNvPr id="10" name="Straight Connector 9"/>
        <xdr:cNvCxnSpPr/>
      </xdr:nvCxnSpPr>
      <xdr:spPr>
        <a:xfrm>
          <a:off x="13504068" y="16406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71437</xdr:colOff>
      <xdr:row>84</xdr:row>
      <xdr:rowOff>83343</xdr:rowOff>
    </xdr:from>
    <xdr:to>
      <xdr:col>22</xdr:col>
      <xdr:colOff>809624</xdr:colOff>
      <xdr:row>84</xdr:row>
      <xdr:rowOff>83343</xdr:rowOff>
    </xdr:to>
    <xdr:cxnSp macro="">
      <xdr:nvCxnSpPr>
        <xdr:cNvPr id="11" name="Straight Connector 10"/>
        <xdr:cNvCxnSpPr/>
      </xdr:nvCxnSpPr>
      <xdr:spPr>
        <a:xfrm>
          <a:off x="14149387" y="16609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83344</xdr:colOff>
      <xdr:row>85</xdr:row>
      <xdr:rowOff>71437</xdr:rowOff>
    </xdr:from>
    <xdr:to>
      <xdr:col>23</xdr:col>
      <xdr:colOff>892969</xdr:colOff>
      <xdr:row>85</xdr:row>
      <xdr:rowOff>71438</xdr:rowOff>
    </xdr:to>
    <xdr:cxnSp macro="">
      <xdr:nvCxnSpPr>
        <xdr:cNvPr id="12" name="Straight Connector 11"/>
        <xdr:cNvCxnSpPr/>
      </xdr:nvCxnSpPr>
      <xdr:spPr>
        <a:xfrm flipV="1">
          <a:off x="14770894" y="16787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35718</xdr:colOff>
      <xdr:row>92</xdr:row>
      <xdr:rowOff>71437</xdr:rowOff>
    </xdr:from>
    <xdr:to>
      <xdr:col>2</xdr:col>
      <xdr:colOff>583406</xdr:colOff>
      <xdr:row>92</xdr:row>
      <xdr:rowOff>71437</xdr:rowOff>
    </xdr:to>
    <xdr:cxnSp macro="">
      <xdr:nvCxnSpPr>
        <xdr:cNvPr id="13" name="Straight Connector 12"/>
        <xdr:cNvCxnSpPr/>
      </xdr:nvCxnSpPr>
      <xdr:spPr>
        <a:xfrm>
          <a:off x="1254918" y="18121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</xdr:colOff>
      <xdr:row>93</xdr:row>
      <xdr:rowOff>83343</xdr:rowOff>
    </xdr:from>
    <xdr:to>
      <xdr:col>3</xdr:col>
      <xdr:colOff>809624</xdr:colOff>
      <xdr:row>93</xdr:row>
      <xdr:rowOff>83343</xdr:rowOff>
    </xdr:to>
    <xdr:cxnSp macro="">
      <xdr:nvCxnSpPr>
        <xdr:cNvPr id="14" name="Straight Connector 13"/>
        <xdr:cNvCxnSpPr/>
      </xdr:nvCxnSpPr>
      <xdr:spPr>
        <a:xfrm>
          <a:off x="1900237" y="18323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83344</xdr:colOff>
      <xdr:row>94</xdr:row>
      <xdr:rowOff>71437</xdr:rowOff>
    </xdr:from>
    <xdr:to>
      <xdr:col>4</xdr:col>
      <xdr:colOff>892969</xdr:colOff>
      <xdr:row>94</xdr:row>
      <xdr:rowOff>71438</xdr:rowOff>
    </xdr:to>
    <xdr:cxnSp macro="">
      <xdr:nvCxnSpPr>
        <xdr:cNvPr id="15" name="Straight Connector 14"/>
        <xdr:cNvCxnSpPr/>
      </xdr:nvCxnSpPr>
      <xdr:spPr>
        <a:xfrm flipV="1">
          <a:off x="2521744" y="185023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35718</xdr:colOff>
      <xdr:row>92</xdr:row>
      <xdr:rowOff>71437</xdr:rowOff>
    </xdr:from>
    <xdr:to>
      <xdr:col>8</xdr:col>
      <xdr:colOff>583406</xdr:colOff>
      <xdr:row>92</xdr:row>
      <xdr:rowOff>71437</xdr:rowOff>
    </xdr:to>
    <xdr:cxnSp macro="">
      <xdr:nvCxnSpPr>
        <xdr:cNvPr id="16" name="Straight Connector 15"/>
        <xdr:cNvCxnSpPr/>
      </xdr:nvCxnSpPr>
      <xdr:spPr>
        <a:xfrm>
          <a:off x="4912518" y="18121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71437</xdr:colOff>
      <xdr:row>93</xdr:row>
      <xdr:rowOff>83343</xdr:rowOff>
    </xdr:from>
    <xdr:to>
      <xdr:col>9</xdr:col>
      <xdr:colOff>809624</xdr:colOff>
      <xdr:row>93</xdr:row>
      <xdr:rowOff>83343</xdr:rowOff>
    </xdr:to>
    <xdr:cxnSp macro="">
      <xdr:nvCxnSpPr>
        <xdr:cNvPr id="17" name="Straight Connector 16"/>
        <xdr:cNvCxnSpPr/>
      </xdr:nvCxnSpPr>
      <xdr:spPr>
        <a:xfrm>
          <a:off x="5557837" y="18323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83344</xdr:colOff>
      <xdr:row>94</xdr:row>
      <xdr:rowOff>71437</xdr:rowOff>
    </xdr:from>
    <xdr:to>
      <xdr:col>10</xdr:col>
      <xdr:colOff>892969</xdr:colOff>
      <xdr:row>94</xdr:row>
      <xdr:rowOff>71438</xdr:rowOff>
    </xdr:to>
    <xdr:cxnSp macro="">
      <xdr:nvCxnSpPr>
        <xdr:cNvPr id="18" name="Straight Connector 17"/>
        <xdr:cNvCxnSpPr/>
      </xdr:nvCxnSpPr>
      <xdr:spPr>
        <a:xfrm flipV="1">
          <a:off x="6179344" y="18502312"/>
          <a:ext cx="7429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35718</xdr:colOff>
      <xdr:row>92</xdr:row>
      <xdr:rowOff>71437</xdr:rowOff>
    </xdr:from>
    <xdr:to>
      <xdr:col>14</xdr:col>
      <xdr:colOff>583406</xdr:colOff>
      <xdr:row>92</xdr:row>
      <xdr:rowOff>71437</xdr:rowOff>
    </xdr:to>
    <xdr:cxnSp macro="">
      <xdr:nvCxnSpPr>
        <xdr:cNvPr id="19" name="Straight Connector 18"/>
        <xdr:cNvCxnSpPr/>
      </xdr:nvCxnSpPr>
      <xdr:spPr>
        <a:xfrm>
          <a:off x="9236868" y="18121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71437</xdr:colOff>
      <xdr:row>93</xdr:row>
      <xdr:rowOff>83343</xdr:rowOff>
    </xdr:from>
    <xdr:to>
      <xdr:col>15</xdr:col>
      <xdr:colOff>809624</xdr:colOff>
      <xdr:row>93</xdr:row>
      <xdr:rowOff>83343</xdr:rowOff>
    </xdr:to>
    <xdr:cxnSp macro="">
      <xdr:nvCxnSpPr>
        <xdr:cNvPr id="20" name="Straight Connector 19"/>
        <xdr:cNvCxnSpPr/>
      </xdr:nvCxnSpPr>
      <xdr:spPr>
        <a:xfrm>
          <a:off x="9882187" y="18323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83344</xdr:colOff>
      <xdr:row>94</xdr:row>
      <xdr:rowOff>71437</xdr:rowOff>
    </xdr:from>
    <xdr:to>
      <xdr:col>16</xdr:col>
      <xdr:colOff>892969</xdr:colOff>
      <xdr:row>94</xdr:row>
      <xdr:rowOff>71438</xdr:rowOff>
    </xdr:to>
    <xdr:cxnSp macro="">
      <xdr:nvCxnSpPr>
        <xdr:cNvPr id="21" name="Straight Connector 20"/>
        <xdr:cNvCxnSpPr/>
      </xdr:nvCxnSpPr>
      <xdr:spPr>
        <a:xfrm flipV="1">
          <a:off x="10503694" y="185023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35718</xdr:colOff>
      <xdr:row>92</xdr:row>
      <xdr:rowOff>71437</xdr:rowOff>
    </xdr:from>
    <xdr:to>
      <xdr:col>20</xdr:col>
      <xdr:colOff>583406</xdr:colOff>
      <xdr:row>92</xdr:row>
      <xdr:rowOff>71437</xdr:rowOff>
    </xdr:to>
    <xdr:cxnSp macro="">
      <xdr:nvCxnSpPr>
        <xdr:cNvPr id="22" name="Straight Connector 21"/>
        <xdr:cNvCxnSpPr/>
      </xdr:nvCxnSpPr>
      <xdr:spPr>
        <a:xfrm>
          <a:off x="12894468" y="18121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71437</xdr:colOff>
      <xdr:row>93</xdr:row>
      <xdr:rowOff>83343</xdr:rowOff>
    </xdr:from>
    <xdr:to>
      <xdr:col>21</xdr:col>
      <xdr:colOff>809624</xdr:colOff>
      <xdr:row>93</xdr:row>
      <xdr:rowOff>83343</xdr:rowOff>
    </xdr:to>
    <xdr:cxnSp macro="">
      <xdr:nvCxnSpPr>
        <xdr:cNvPr id="23" name="Straight Connector 22"/>
        <xdr:cNvCxnSpPr/>
      </xdr:nvCxnSpPr>
      <xdr:spPr>
        <a:xfrm>
          <a:off x="13539787" y="18323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83344</xdr:colOff>
      <xdr:row>94</xdr:row>
      <xdr:rowOff>71437</xdr:rowOff>
    </xdr:from>
    <xdr:to>
      <xdr:col>22</xdr:col>
      <xdr:colOff>892969</xdr:colOff>
      <xdr:row>94</xdr:row>
      <xdr:rowOff>71438</xdr:rowOff>
    </xdr:to>
    <xdr:cxnSp macro="">
      <xdr:nvCxnSpPr>
        <xdr:cNvPr id="24" name="Straight Connector 23"/>
        <xdr:cNvCxnSpPr/>
      </xdr:nvCxnSpPr>
      <xdr:spPr>
        <a:xfrm flipV="1">
          <a:off x="14161294" y="185023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35718</xdr:colOff>
      <xdr:row>102</xdr:row>
      <xdr:rowOff>71437</xdr:rowOff>
    </xdr:from>
    <xdr:to>
      <xdr:col>2</xdr:col>
      <xdr:colOff>583406</xdr:colOff>
      <xdr:row>102</xdr:row>
      <xdr:rowOff>71437</xdr:rowOff>
    </xdr:to>
    <xdr:cxnSp macro="">
      <xdr:nvCxnSpPr>
        <xdr:cNvPr id="25" name="Straight Connector 24"/>
        <xdr:cNvCxnSpPr/>
      </xdr:nvCxnSpPr>
      <xdr:spPr>
        <a:xfrm>
          <a:off x="1254918" y="20026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</xdr:colOff>
      <xdr:row>103</xdr:row>
      <xdr:rowOff>83343</xdr:rowOff>
    </xdr:from>
    <xdr:to>
      <xdr:col>3</xdr:col>
      <xdr:colOff>809624</xdr:colOff>
      <xdr:row>103</xdr:row>
      <xdr:rowOff>83343</xdr:rowOff>
    </xdr:to>
    <xdr:cxnSp macro="">
      <xdr:nvCxnSpPr>
        <xdr:cNvPr id="26" name="Straight Connector 25"/>
        <xdr:cNvCxnSpPr/>
      </xdr:nvCxnSpPr>
      <xdr:spPr>
        <a:xfrm>
          <a:off x="1900237" y="20228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83344</xdr:colOff>
      <xdr:row>104</xdr:row>
      <xdr:rowOff>71437</xdr:rowOff>
    </xdr:from>
    <xdr:to>
      <xdr:col>4</xdr:col>
      <xdr:colOff>892969</xdr:colOff>
      <xdr:row>104</xdr:row>
      <xdr:rowOff>71438</xdr:rowOff>
    </xdr:to>
    <xdr:cxnSp macro="">
      <xdr:nvCxnSpPr>
        <xdr:cNvPr id="27" name="Straight Connector 26"/>
        <xdr:cNvCxnSpPr/>
      </xdr:nvCxnSpPr>
      <xdr:spPr>
        <a:xfrm flipV="1">
          <a:off x="2521744" y="204073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35718</xdr:colOff>
      <xdr:row>102</xdr:row>
      <xdr:rowOff>71437</xdr:rowOff>
    </xdr:from>
    <xdr:to>
      <xdr:col>8</xdr:col>
      <xdr:colOff>583406</xdr:colOff>
      <xdr:row>102</xdr:row>
      <xdr:rowOff>71437</xdr:rowOff>
    </xdr:to>
    <xdr:cxnSp macro="">
      <xdr:nvCxnSpPr>
        <xdr:cNvPr id="28" name="Straight Connector 27"/>
        <xdr:cNvCxnSpPr/>
      </xdr:nvCxnSpPr>
      <xdr:spPr>
        <a:xfrm>
          <a:off x="4912518" y="20026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71437</xdr:colOff>
      <xdr:row>103</xdr:row>
      <xdr:rowOff>83343</xdr:rowOff>
    </xdr:from>
    <xdr:to>
      <xdr:col>9</xdr:col>
      <xdr:colOff>809624</xdr:colOff>
      <xdr:row>103</xdr:row>
      <xdr:rowOff>83343</xdr:rowOff>
    </xdr:to>
    <xdr:cxnSp macro="">
      <xdr:nvCxnSpPr>
        <xdr:cNvPr id="29" name="Straight Connector 28"/>
        <xdr:cNvCxnSpPr/>
      </xdr:nvCxnSpPr>
      <xdr:spPr>
        <a:xfrm>
          <a:off x="5557837" y="20228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83344</xdr:colOff>
      <xdr:row>104</xdr:row>
      <xdr:rowOff>71437</xdr:rowOff>
    </xdr:from>
    <xdr:to>
      <xdr:col>10</xdr:col>
      <xdr:colOff>892969</xdr:colOff>
      <xdr:row>104</xdr:row>
      <xdr:rowOff>71438</xdr:rowOff>
    </xdr:to>
    <xdr:cxnSp macro="">
      <xdr:nvCxnSpPr>
        <xdr:cNvPr id="30" name="Straight Connector 29"/>
        <xdr:cNvCxnSpPr/>
      </xdr:nvCxnSpPr>
      <xdr:spPr>
        <a:xfrm flipV="1">
          <a:off x="6179344" y="20407312"/>
          <a:ext cx="7429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35718</xdr:colOff>
      <xdr:row>102</xdr:row>
      <xdr:rowOff>71437</xdr:rowOff>
    </xdr:from>
    <xdr:to>
      <xdr:col>14</xdr:col>
      <xdr:colOff>583406</xdr:colOff>
      <xdr:row>102</xdr:row>
      <xdr:rowOff>71437</xdr:rowOff>
    </xdr:to>
    <xdr:cxnSp macro="">
      <xdr:nvCxnSpPr>
        <xdr:cNvPr id="31" name="Straight Connector 30"/>
        <xdr:cNvCxnSpPr/>
      </xdr:nvCxnSpPr>
      <xdr:spPr>
        <a:xfrm>
          <a:off x="9236868" y="20026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71437</xdr:colOff>
      <xdr:row>103</xdr:row>
      <xdr:rowOff>83343</xdr:rowOff>
    </xdr:from>
    <xdr:to>
      <xdr:col>15</xdr:col>
      <xdr:colOff>809624</xdr:colOff>
      <xdr:row>103</xdr:row>
      <xdr:rowOff>83343</xdr:rowOff>
    </xdr:to>
    <xdr:cxnSp macro="">
      <xdr:nvCxnSpPr>
        <xdr:cNvPr id="32" name="Straight Connector 31"/>
        <xdr:cNvCxnSpPr/>
      </xdr:nvCxnSpPr>
      <xdr:spPr>
        <a:xfrm>
          <a:off x="9882187" y="20228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83344</xdr:colOff>
      <xdr:row>104</xdr:row>
      <xdr:rowOff>71437</xdr:rowOff>
    </xdr:from>
    <xdr:to>
      <xdr:col>16</xdr:col>
      <xdr:colOff>892969</xdr:colOff>
      <xdr:row>104</xdr:row>
      <xdr:rowOff>71438</xdr:rowOff>
    </xdr:to>
    <xdr:cxnSp macro="">
      <xdr:nvCxnSpPr>
        <xdr:cNvPr id="33" name="Straight Connector 32"/>
        <xdr:cNvCxnSpPr/>
      </xdr:nvCxnSpPr>
      <xdr:spPr>
        <a:xfrm flipV="1">
          <a:off x="10503694" y="204073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35718</xdr:colOff>
      <xdr:row>102</xdr:row>
      <xdr:rowOff>71437</xdr:rowOff>
    </xdr:from>
    <xdr:to>
      <xdr:col>20</xdr:col>
      <xdr:colOff>583406</xdr:colOff>
      <xdr:row>102</xdr:row>
      <xdr:rowOff>71437</xdr:rowOff>
    </xdr:to>
    <xdr:cxnSp macro="">
      <xdr:nvCxnSpPr>
        <xdr:cNvPr id="34" name="Straight Connector 33"/>
        <xdr:cNvCxnSpPr/>
      </xdr:nvCxnSpPr>
      <xdr:spPr>
        <a:xfrm>
          <a:off x="12894468" y="20026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71437</xdr:colOff>
      <xdr:row>103</xdr:row>
      <xdr:rowOff>83343</xdr:rowOff>
    </xdr:from>
    <xdr:to>
      <xdr:col>21</xdr:col>
      <xdr:colOff>809624</xdr:colOff>
      <xdr:row>103</xdr:row>
      <xdr:rowOff>83343</xdr:rowOff>
    </xdr:to>
    <xdr:cxnSp macro="">
      <xdr:nvCxnSpPr>
        <xdr:cNvPr id="35" name="Straight Connector 34"/>
        <xdr:cNvCxnSpPr/>
      </xdr:nvCxnSpPr>
      <xdr:spPr>
        <a:xfrm>
          <a:off x="13539787" y="20228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83344</xdr:colOff>
      <xdr:row>104</xdr:row>
      <xdr:rowOff>71437</xdr:rowOff>
    </xdr:from>
    <xdr:to>
      <xdr:col>22</xdr:col>
      <xdr:colOff>892969</xdr:colOff>
      <xdr:row>104</xdr:row>
      <xdr:rowOff>71438</xdr:rowOff>
    </xdr:to>
    <xdr:cxnSp macro="">
      <xdr:nvCxnSpPr>
        <xdr:cNvPr id="36" name="Straight Connector 35"/>
        <xdr:cNvCxnSpPr/>
      </xdr:nvCxnSpPr>
      <xdr:spPr>
        <a:xfrm flipV="1">
          <a:off x="14161294" y="204073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35718</xdr:colOff>
      <xdr:row>112</xdr:row>
      <xdr:rowOff>71437</xdr:rowOff>
    </xdr:from>
    <xdr:to>
      <xdr:col>2</xdr:col>
      <xdr:colOff>583406</xdr:colOff>
      <xdr:row>112</xdr:row>
      <xdr:rowOff>71437</xdr:rowOff>
    </xdr:to>
    <xdr:cxnSp macro="">
      <xdr:nvCxnSpPr>
        <xdr:cNvPr id="37" name="Straight Connector 36"/>
        <xdr:cNvCxnSpPr/>
      </xdr:nvCxnSpPr>
      <xdr:spPr>
        <a:xfrm>
          <a:off x="1254918" y="21931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</xdr:colOff>
      <xdr:row>113</xdr:row>
      <xdr:rowOff>83343</xdr:rowOff>
    </xdr:from>
    <xdr:to>
      <xdr:col>3</xdr:col>
      <xdr:colOff>809624</xdr:colOff>
      <xdr:row>113</xdr:row>
      <xdr:rowOff>83343</xdr:rowOff>
    </xdr:to>
    <xdr:cxnSp macro="">
      <xdr:nvCxnSpPr>
        <xdr:cNvPr id="38" name="Straight Connector 37"/>
        <xdr:cNvCxnSpPr/>
      </xdr:nvCxnSpPr>
      <xdr:spPr>
        <a:xfrm>
          <a:off x="1900237" y="22133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83344</xdr:colOff>
      <xdr:row>114</xdr:row>
      <xdr:rowOff>71437</xdr:rowOff>
    </xdr:from>
    <xdr:to>
      <xdr:col>4</xdr:col>
      <xdr:colOff>892969</xdr:colOff>
      <xdr:row>114</xdr:row>
      <xdr:rowOff>71438</xdr:rowOff>
    </xdr:to>
    <xdr:cxnSp macro="">
      <xdr:nvCxnSpPr>
        <xdr:cNvPr id="39" name="Straight Connector 38"/>
        <xdr:cNvCxnSpPr/>
      </xdr:nvCxnSpPr>
      <xdr:spPr>
        <a:xfrm flipV="1">
          <a:off x="2521744" y="223123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35718</xdr:colOff>
      <xdr:row>112</xdr:row>
      <xdr:rowOff>71437</xdr:rowOff>
    </xdr:from>
    <xdr:to>
      <xdr:col>8</xdr:col>
      <xdr:colOff>583406</xdr:colOff>
      <xdr:row>112</xdr:row>
      <xdr:rowOff>71437</xdr:rowOff>
    </xdr:to>
    <xdr:cxnSp macro="">
      <xdr:nvCxnSpPr>
        <xdr:cNvPr id="40" name="Straight Connector 39"/>
        <xdr:cNvCxnSpPr/>
      </xdr:nvCxnSpPr>
      <xdr:spPr>
        <a:xfrm>
          <a:off x="4912518" y="21931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71437</xdr:colOff>
      <xdr:row>113</xdr:row>
      <xdr:rowOff>83343</xdr:rowOff>
    </xdr:from>
    <xdr:to>
      <xdr:col>9</xdr:col>
      <xdr:colOff>809624</xdr:colOff>
      <xdr:row>113</xdr:row>
      <xdr:rowOff>83343</xdr:rowOff>
    </xdr:to>
    <xdr:cxnSp macro="">
      <xdr:nvCxnSpPr>
        <xdr:cNvPr id="41" name="Straight Connector 40"/>
        <xdr:cNvCxnSpPr/>
      </xdr:nvCxnSpPr>
      <xdr:spPr>
        <a:xfrm>
          <a:off x="5557837" y="22133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83344</xdr:colOff>
      <xdr:row>114</xdr:row>
      <xdr:rowOff>71437</xdr:rowOff>
    </xdr:from>
    <xdr:to>
      <xdr:col>10</xdr:col>
      <xdr:colOff>892969</xdr:colOff>
      <xdr:row>114</xdr:row>
      <xdr:rowOff>71438</xdr:rowOff>
    </xdr:to>
    <xdr:cxnSp macro="">
      <xdr:nvCxnSpPr>
        <xdr:cNvPr id="42" name="Straight Connector 41"/>
        <xdr:cNvCxnSpPr/>
      </xdr:nvCxnSpPr>
      <xdr:spPr>
        <a:xfrm flipV="1">
          <a:off x="6179344" y="22312312"/>
          <a:ext cx="7429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248245</xdr:colOff>
      <xdr:row>119</xdr:row>
      <xdr:rowOff>107155</xdr:rowOff>
    </xdr:from>
    <xdr:ext cx="1085254" cy="7024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" name="TextBox 42"/>
            <xdr:cNvSpPr txBox="1"/>
          </xdr:nvSpPr>
          <xdr:spPr>
            <a:xfrm>
              <a:off x="4515445" y="233005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𝐾𝑇𝐺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43" name="TextBox 42"/>
            <xdr:cNvSpPr txBox="1"/>
          </xdr:nvSpPr>
          <xdr:spPr>
            <a:xfrm>
              <a:off x="4515445" y="233005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𝐾𝑇𝐺/(𝑟 𝑥 𝐴 𝑋 𝐵)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7</xdr:col>
      <xdr:colOff>269081</xdr:colOff>
      <xdr:row>121</xdr:row>
      <xdr:rowOff>150018</xdr:rowOff>
    </xdr:from>
    <xdr:ext cx="1112044" cy="31803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4" name="TextBox 43"/>
            <xdr:cNvSpPr txBox="1"/>
          </xdr:nvSpPr>
          <xdr:spPr>
            <a:xfrm>
              <a:off x="4536281" y="23724393"/>
              <a:ext cx="1112044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39,08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2 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3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13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44" name="TextBox 43"/>
            <xdr:cNvSpPr txBox="1"/>
          </xdr:nvSpPr>
          <xdr:spPr>
            <a:xfrm>
              <a:off x="4536281" y="23724393"/>
              <a:ext cx="1112044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</a:rPr>
                <a:t>39,08/(2 𝑥 3 𝑥 13)</a:t>
              </a:r>
              <a:endParaRPr lang="id-ID" sz="1100"/>
            </a:p>
          </xdr:txBody>
        </xdr:sp>
      </mc:Fallback>
    </mc:AlternateContent>
    <xdr:clientData/>
  </xdr:oneCellAnchor>
  <xdr:twoCellAnchor>
    <xdr:from>
      <xdr:col>7</xdr:col>
      <xdr:colOff>35719</xdr:colOff>
      <xdr:row>136</xdr:row>
      <xdr:rowOff>107156</xdr:rowOff>
    </xdr:from>
    <xdr:to>
      <xdr:col>7</xdr:col>
      <xdr:colOff>573881</xdr:colOff>
      <xdr:row>136</xdr:row>
      <xdr:rowOff>107156</xdr:rowOff>
    </xdr:to>
    <xdr:cxnSp macro="">
      <xdr:nvCxnSpPr>
        <xdr:cNvPr id="45" name="Straight Connector 44"/>
        <xdr:cNvCxnSpPr/>
      </xdr:nvCxnSpPr>
      <xdr:spPr>
        <a:xfrm>
          <a:off x="4302919" y="265390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11</xdr:col>
      <xdr:colOff>83343</xdr:colOff>
      <xdr:row>140</xdr:row>
      <xdr:rowOff>119062</xdr:rowOff>
    </xdr:from>
    <xdr:to>
      <xdr:col>11</xdr:col>
      <xdr:colOff>892969</xdr:colOff>
      <xdr:row>140</xdr:row>
      <xdr:rowOff>119063</xdr:rowOff>
    </xdr:to>
    <xdr:cxnSp macro="">
      <xdr:nvCxnSpPr>
        <xdr:cNvPr id="46" name="Straight Connector 45"/>
        <xdr:cNvCxnSpPr/>
      </xdr:nvCxnSpPr>
      <xdr:spPr>
        <a:xfrm flipV="1">
          <a:off x="7008018" y="27312937"/>
          <a:ext cx="809626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8</xdr:col>
      <xdr:colOff>238125</xdr:colOff>
      <xdr:row>139</xdr:row>
      <xdr:rowOff>95249</xdr:rowOff>
    </xdr:from>
    <xdr:to>
      <xdr:col>10</xdr:col>
      <xdr:colOff>738187</xdr:colOff>
      <xdr:row>139</xdr:row>
      <xdr:rowOff>95250</xdr:rowOff>
    </xdr:to>
    <xdr:cxnSp macro="">
      <xdr:nvCxnSpPr>
        <xdr:cNvPr id="47" name="Straight Connector 46"/>
        <xdr:cNvCxnSpPr/>
      </xdr:nvCxnSpPr>
      <xdr:spPr>
        <a:xfrm>
          <a:off x="5114925" y="27098624"/>
          <a:ext cx="1719262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12</xdr:col>
      <xdr:colOff>35719</xdr:colOff>
      <xdr:row>141</xdr:row>
      <xdr:rowOff>107156</xdr:rowOff>
    </xdr:from>
    <xdr:to>
      <xdr:col>12</xdr:col>
      <xdr:colOff>666750</xdr:colOff>
      <xdr:row>141</xdr:row>
      <xdr:rowOff>107157</xdr:rowOff>
    </xdr:to>
    <xdr:cxnSp macro="">
      <xdr:nvCxnSpPr>
        <xdr:cNvPr id="48" name="Straight Connector 47"/>
        <xdr:cNvCxnSpPr/>
      </xdr:nvCxnSpPr>
      <xdr:spPr>
        <a:xfrm flipV="1">
          <a:off x="7912894" y="27491531"/>
          <a:ext cx="631031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154781</xdr:colOff>
      <xdr:row>143</xdr:row>
      <xdr:rowOff>95249</xdr:rowOff>
    </xdr:from>
    <xdr:to>
      <xdr:col>14</xdr:col>
      <xdr:colOff>573881</xdr:colOff>
      <xdr:row>143</xdr:row>
      <xdr:rowOff>95250</xdr:rowOff>
    </xdr:to>
    <xdr:cxnSp macro="">
      <xdr:nvCxnSpPr>
        <xdr:cNvPr id="49" name="Straight Connector 48"/>
        <xdr:cNvCxnSpPr/>
      </xdr:nvCxnSpPr>
      <xdr:spPr>
        <a:xfrm>
          <a:off x="8746331" y="27860624"/>
          <a:ext cx="1028700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15</xdr:col>
      <xdr:colOff>47624</xdr:colOff>
      <xdr:row>145</xdr:row>
      <xdr:rowOff>119062</xdr:rowOff>
    </xdr:from>
    <xdr:to>
      <xdr:col>17</xdr:col>
      <xdr:colOff>523875</xdr:colOff>
      <xdr:row>145</xdr:row>
      <xdr:rowOff>119062</xdr:rowOff>
    </xdr:to>
    <xdr:cxnSp macro="">
      <xdr:nvCxnSpPr>
        <xdr:cNvPr id="50" name="Straight Connector 49"/>
        <xdr:cNvCxnSpPr/>
      </xdr:nvCxnSpPr>
      <xdr:spPr>
        <a:xfrm>
          <a:off x="9858374" y="28265437"/>
          <a:ext cx="1695451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18</xdr:col>
      <xdr:colOff>47625</xdr:colOff>
      <xdr:row>147</xdr:row>
      <xdr:rowOff>95250</xdr:rowOff>
    </xdr:from>
    <xdr:to>
      <xdr:col>18</xdr:col>
      <xdr:colOff>585787</xdr:colOff>
      <xdr:row>147</xdr:row>
      <xdr:rowOff>95250</xdr:rowOff>
    </xdr:to>
    <xdr:cxnSp macro="">
      <xdr:nvCxnSpPr>
        <xdr:cNvPr id="51" name="Straight Connector 50"/>
        <xdr:cNvCxnSpPr/>
      </xdr:nvCxnSpPr>
      <xdr:spPr>
        <a:xfrm>
          <a:off x="11687175" y="286226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19</xdr:col>
      <xdr:colOff>35718</xdr:colOff>
      <xdr:row>148</xdr:row>
      <xdr:rowOff>83343</xdr:rowOff>
    </xdr:from>
    <xdr:to>
      <xdr:col>19</xdr:col>
      <xdr:colOff>573880</xdr:colOff>
      <xdr:row>148</xdr:row>
      <xdr:rowOff>83343</xdr:rowOff>
    </xdr:to>
    <xdr:cxnSp macro="">
      <xdr:nvCxnSpPr>
        <xdr:cNvPr id="52" name="Straight Connector 51"/>
        <xdr:cNvCxnSpPr/>
      </xdr:nvCxnSpPr>
      <xdr:spPr>
        <a:xfrm>
          <a:off x="12284868" y="288012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35719</xdr:colOff>
      <xdr:row>158</xdr:row>
      <xdr:rowOff>107156</xdr:rowOff>
    </xdr:from>
    <xdr:to>
      <xdr:col>2</xdr:col>
      <xdr:colOff>573881</xdr:colOff>
      <xdr:row>158</xdr:row>
      <xdr:rowOff>107156</xdr:rowOff>
    </xdr:to>
    <xdr:cxnSp macro="">
      <xdr:nvCxnSpPr>
        <xdr:cNvPr id="53" name="Straight Connector 52"/>
        <xdr:cNvCxnSpPr/>
      </xdr:nvCxnSpPr>
      <xdr:spPr>
        <a:xfrm>
          <a:off x="1254919" y="307300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8</xdr:col>
      <xdr:colOff>35720</xdr:colOff>
      <xdr:row>164</xdr:row>
      <xdr:rowOff>107156</xdr:rowOff>
    </xdr:from>
    <xdr:to>
      <xdr:col>8</xdr:col>
      <xdr:colOff>573882</xdr:colOff>
      <xdr:row>164</xdr:row>
      <xdr:rowOff>107156</xdr:rowOff>
    </xdr:to>
    <xdr:cxnSp macro="">
      <xdr:nvCxnSpPr>
        <xdr:cNvPr id="54" name="Straight Connector 53"/>
        <xdr:cNvCxnSpPr/>
      </xdr:nvCxnSpPr>
      <xdr:spPr>
        <a:xfrm>
          <a:off x="4912520" y="318730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6</xdr:col>
      <xdr:colOff>83343</xdr:colOff>
      <xdr:row>162</xdr:row>
      <xdr:rowOff>119062</xdr:rowOff>
    </xdr:from>
    <xdr:to>
      <xdr:col>6</xdr:col>
      <xdr:colOff>892969</xdr:colOff>
      <xdr:row>162</xdr:row>
      <xdr:rowOff>119063</xdr:rowOff>
    </xdr:to>
    <xdr:cxnSp macro="">
      <xdr:nvCxnSpPr>
        <xdr:cNvPr id="55" name="Straight Connector 54"/>
        <xdr:cNvCxnSpPr/>
      </xdr:nvCxnSpPr>
      <xdr:spPr>
        <a:xfrm flipV="1">
          <a:off x="3740943" y="31503937"/>
          <a:ext cx="523876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130969</xdr:colOff>
      <xdr:row>161</xdr:row>
      <xdr:rowOff>95249</xdr:rowOff>
    </xdr:from>
    <xdr:to>
      <xdr:col>6</xdr:col>
      <xdr:colOff>7143</xdr:colOff>
      <xdr:row>161</xdr:row>
      <xdr:rowOff>95250</xdr:rowOff>
    </xdr:to>
    <xdr:cxnSp macro="">
      <xdr:nvCxnSpPr>
        <xdr:cNvPr id="56" name="Straight Connector 55"/>
        <xdr:cNvCxnSpPr/>
      </xdr:nvCxnSpPr>
      <xdr:spPr>
        <a:xfrm>
          <a:off x="2569369" y="31289624"/>
          <a:ext cx="1095374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7</xdr:col>
      <xdr:colOff>35719</xdr:colOff>
      <xdr:row>163</xdr:row>
      <xdr:rowOff>107156</xdr:rowOff>
    </xdr:from>
    <xdr:to>
      <xdr:col>7</xdr:col>
      <xdr:colOff>666750</xdr:colOff>
      <xdr:row>163</xdr:row>
      <xdr:rowOff>107157</xdr:rowOff>
    </xdr:to>
    <xdr:cxnSp macro="">
      <xdr:nvCxnSpPr>
        <xdr:cNvPr id="57" name="Straight Connector 56"/>
        <xdr:cNvCxnSpPr/>
      </xdr:nvCxnSpPr>
      <xdr:spPr>
        <a:xfrm flipV="1">
          <a:off x="4302919" y="31682531"/>
          <a:ext cx="573881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9</xdr:col>
      <xdr:colOff>11906</xdr:colOff>
      <xdr:row>167</xdr:row>
      <xdr:rowOff>71437</xdr:rowOff>
    </xdr:from>
    <xdr:to>
      <xdr:col>11</xdr:col>
      <xdr:colOff>821531</xdr:colOff>
      <xdr:row>167</xdr:row>
      <xdr:rowOff>71437</xdr:rowOff>
    </xdr:to>
    <xdr:cxnSp macro="">
      <xdr:nvCxnSpPr>
        <xdr:cNvPr id="58" name="Straight Connector 57"/>
        <xdr:cNvCxnSpPr/>
      </xdr:nvCxnSpPr>
      <xdr:spPr>
        <a:xfrm>
          <a:off x="5498306" y="32408812"/>
          <a:ext cx="2247900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12</xdr:col>
      <xdr:colOff>47624</xdr:colOff>
      <xdr:row>168</xdr:row>
      <xdr:rowOff>95249</xdr:rowOff>
    </xdr:from>
    <xdr:to>
      <xdr:col>12</xdr:col>
      <xdr:colOff>583406</xdr:colOff>
      <xdr:row>168</xdr:row>
      <xdr:rowOff>95250</xdr:rowOff>
    </xdr:to>
    <xdr:cxnSp macro="">
      <xdr:nvCxnSpPr>
        <xdr:cNvPr id="59" name="Straight Connector 58"/>
        <xdr:cNvCxnSpPr/>
      </xdr:nvCxnSpPr>
      <xdr:spPr>
        <a:xfrm flipV="1">
          <a:off x="7924799" y="32623124"/>
          <a:ext cx="535782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47625</xdr:colOff>
      <xdr:row>169</xdr:row>
      <xdr:rowOff>95250</xdr:rowOff>
    </xdr:from>
    <xdr:to>
      <xdr:col>13</xdr:col>
      <xdr:colOff>585787</xdr:colOff>
      <xdr:row>169</xdr:row>
      <xdr:rowOff>95250</xdr:rowOff>
    </xdr:to>
    <xdr:cxnSp macro="">
      <xdr:nvCxnSpPr>
        <xdr:cNvPr id="60" name="Straight Connector 59"/>
        <xdr:cNvCxnSpPr/>
      </xdr:nvCxnSpPr>
      <xdr:spPr>
        <a:xfrm>
          <a:off x="8639175" y="328136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35718</xdr:colOff>
      <xdr:row>170</xdr:row>
      <xdr:rowOff>83343</xdr:rowOff>
    </xdr:from>
    <xdr:to>
      <xdr:col>14</xdr:col>
      <xdr:colOff>573880</xdr:colOff>
      <xdr:row>170</xdr:row>
      <xdr:rowOff>83343</xdr:rowOff>
    </xdr:to>
    <xdr:cxnSp macro="">
      <xdr:nvCxnSpPr>
        <xdr:cNvPr id="61" name="Straight Connector 60"/>
        <xdr:cNvCxnSpPr/>
      </xdr:nvCxnSpPr>
      <xdr:spPr>
        <a:xfrm>
          <a:off x="9236868" y="329922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23812</xdr:colOff>
      <xdr:row>159</xdr:row>
      <xdr:rowOff>119063</xdr:rowOff>
    </xdr:from>
    <xdr:to>
      <xdr:col>3</xdr:col>
      <xdr:colOff>561974</xdr:colOff>
      <xdr:row>159</xdr:row>
      <xdr:rowOff>119063</xdr:rowOff>
    </xdr:to>
    <xdr:cxnSp macro="">
      <xdr:nvCxnSpPr>
        <xdr:cNvPr id="62" name="Straight Connector 61"/>
        <xdr:cNvCxnSpPr/>
      </xdr:nvCxnSpPr>
      <xdr:spPr>
        <a:xfrm>
          <a:off x="1852612" y="3093243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35719</xdr:colOff>
      <xdr:row>180</xdr:row>
      <xdr:rowOff>107156</xdr:rowOff>
    </xdr:from>
    <xdr:to>
      <xdr:col>2</xdr:col>
      <xdr:colOff>573881</xdr:colOff>
      <xdr:row>180</xdr:row>
      <xdr:rowOff>107156</xdr:rowOff>
    </xdr:to>
    <xdr:cxnSp macro="">
      <xdr:nvCxnSpPr>
        <xdr:cNvPr id="63" name="Straight Connector 62"/>
        <xdr:cNvCxnSpPr/>
      </xdr:nvCxnSpPr>
      <xdr:spPr>
        <a:xfrm>
          <a:off x="1254919" y="349210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8</xdr:col>
      <xdr:colOff>35720</xdr:colOff>
      <xdr:row>186</xdr:row>
      <xdr:rowOff>107156</xdr:rowOff>
    </xdr:from>
    <xdr:to>
      <xdr:col>8</xdr:col>
      <xdr:colOff>573882</xdr:colOff>
      <xdr:row>186</xdr:row>
      <xdr:rowOff>107156</xdr:rowOff>
    </xdr:to>
    <xdr:cxnSp macro="">
      <xdr:nvCxnSpPr>
        <xdr:cNvPr id="64" name="Straight Connector 63"/>
        <xdr:cNvCxnSpPr/>
      </xdr:nvCxnSpPr>
      <xdr:spPr>
        <a:xfrm>
          <a:off x="4912520" y="360640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130969</xdr:colOff>
      <xdr:row>183</xdr:row>
      <xdr:rowOff>95249</xdr:rowOff>
    </xdr:from>
    <xdr:to>
      <xdr:col>6</xdr:col>
      <xdr:colOff>7143</xdr:colOff>
      <xdr:row>183</xdr:row>
      <xdr:rowOff>95250</xdr:rowOff>
    </xdr:to>
    <xdr:cxnSp macro="">
      <xdr:nvCxnSpPr>
        <xdr:cNvPr id="65" name="Straight Connector 64"/>
        <xdr:cNvCxnSpPr/>
      </xdr:nvCxnSpPr>
      <xdr:spPr>
        <a:xfrm>
          <a:off x="2569369" y="35480624"/>
          <a:ext cx="1095374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6</xdr:col>
      <xdr:colOff>23812</xdr:colOff>
      <xdr:row>185</xdr:row>
      <xdr:rowOff>107156</xdr:rowOff>
    </xdr:from>
    <xdr:to>
      <xdr:col>8</xdr:col>
      <xdr:colOff>2381</xdr:colOff>
      <xdr:row>185</xdr:row>
      <xdr:rowOff>107157</xdr:rowOff>
    </xdr:to>
    <xdr:cxnSp macro="">
      <xdr:nvCxnSpPr>
        <xdr:cNvPr id="66" name="Straight Connector 65"/>
        <xdr:cNvCxnSpPr/>
      </xdr:nvCxnSpPr>
      <xdr:spPr>
        <a:xfrm>
          <a:off x="3681412" y="35873531"/>
          <a:ext cx="1197769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9</xdr:col>
      <xdr:colOff>11906</xdr:colOff>
      <xdr:row>189</xdr:row>
      <xdr:rowOff>71437</xdr:rowOff>
    </xdr:from>
    <xdr:to>
      <xdr:col>12</xdr:col>
      <xdr:colOff>702469</xdr:colOff>
      <xdr:row>189</xdr:row>
      <xdr:rowOff>71437</xdr:rowOff>
    </xdr:to>
    <xdr:cxnSp macro="">
      <xdr:nvCxnSpPr>
        <xdr:cNvPr id="67" name="Straight Connector 66"/>
        <xdr:cNvCxnSpPr/>
      </xdr:nvCxnSpPr>
      <xdr:spPr>
        <a:xfrm>
          <a:off x="5498306" y="36599812"/>
          <a:ext cx="3081338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47625</xdr:colOff>
      <xdr:row>191</xdr:row>
      <xdr:rowOff>95250</xdr:rowOff>
    </xdr:from>
    <xdr:to>
      <xdr:col>13</xdr:col>
      <xdr:colOff>585787</xdr:colOff>
      <xdr:row>191</xdr:row>
      <xdr:rowOff>95250</xdr:rowOff>
    </xdr:to>
    <xdr:cxnSp macro="">
      <xdr:nvCxnSpPr>
        <xdr:cNvPr id="68" name="Straight Connector 67"/>
        <xdr:cNvCxnSpPr/>
      </xdr:nvCxnSpPr>
      <xdr:spPr>
        <a:xfrm>
          <a:off x="8639175" y="370046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35718</xdr:colOff>
      <xdr:row>192</xdr:row>
      <xdr:rowOff>83343</xdr:rowOff>
    </xdr:from>
    <xdr:to>
      <xdr:col>14</xdr:col>
      <xdr:colOff>573880</xdr:colOff>
      <xdr:row>192</xdr:row>
      <xdr:rowOff>83343</xdr:rowOff>
    </xdr:to>
    <xdr:cxnSp macro="">
      <xdr:nvCxnSpPr>
        <xdr:cNvPr id="69" name="Straight Connector 68"/>
        <xdr:cNvCxnSpPr/>
      </xdr:nvCxnSpPr>
      <xdr:spPr>
        <a:xfrm>
          <a:off x="9236868" y="371832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23812</xdr:colOff>
      <xdr:row>181</xdr:row>
      <xdr:rowOff>119063</xdr:rowOff>
    </xdr:from>
    <xdr:to>
      <xdr:col>3</xdr:col>
      <xdr:colOff>561974</xdr:colOff>
      <xdr:row>181</xdr:row>
      <xdr:rowOff>119063</xdr:rowOff>
    </xdr:to>
    <xdr:cxnSp macro="">
      <xdr:nvCxnSpPr>
        <xdr:cNvPr id="70" name="Straight Connector 69"/>
        <xdr:cNvCxnSpPr/>
      </xdr:nvCxnSpPr>
      <xdr:spPr>
        <a:xfrm>
          <a:off x="1852612" y="3512343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248245</xdr:colOff>
      <xdr:row>71</xdr:row>
      <xdr:rowOff>107155</xdr:rowOff>
    </xdr:from>
    <xdr:ext cx="1085254" cy="7024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5734645" y="141565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𝐾𝑇𝐺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5734645" y="141565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𝐾𝑇𝐺/(𝑟 𝑥 𝐴 𝑋 𝐵)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9</xdr:col>
      <xdr:colOff>269081</xdr:colOff>
      <xdr:row>73</xdr:row>
      <xdr:rowOff>150018</xdr:rowOff>
    </xdr:from>
    <xdr:ext cx="1112044" cy="32149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5755481" y="14580393"/>
              <a:ext cx="1112044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36,05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2 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3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13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5755481" y="14580393"/>
              <a:ext cx="1112044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</a:rPr>
                <a:t>36,05/(2 𝑥 3 𝑥 13)</a:t>
              </a:r>
              <a:endParaRPr lang="id-ID" sz="1100"/>
            </a:p>
          </xdr:txBody>
        </xdr:sp>
      </mc:Fallback>
    </mc:AlternateContent>
    <xdr:clientData/>
  </xdr:oneCellAnchor>
  <xdr:twoCellAnchor>
    <xdr:from>
      <xdr:col>9</xdr:col>
      <xdr:colOff>35718</xdr:colOff>
      <xdr:row>86</xdr:row>
      <xdr:rowOff>71437</xdr:rowOff>
    </xdr:from>
    <xdr:to>
      <xdr:col>9</xdr:col>
      <xdr:colOff>583406</xdr:colOff>
      <xdr:row>86</xdr:row>
      <xdr:rowOff>71437</xdr:rowOff>
    </xdr:to>
    <xdr:cxnSp macro="">
      <xdr:nvCxnSpPr>
        <xdr:cNvPr id="4" name="Straight Connector 3"/>
        <xdr:cNvCxnSpPr/>
      </xdr:nvCxnSpPr>
      <xdr:spPr>
        <a:xfrm>
          <a:off x="5522118" y="16978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71437</xdr:colOff>
      <xdr:row>87</xdr:row>
      <xdr:rowOff>83343</xdr:rowOff>
    </xdr:from>
    <xdr:to>
      <xdr:col>10</xdr:col>
      <xdr:colOff>809624</xdr:colOff>
      <xdr:row>87</xdr:row>
      <xdr:rowOff>83343</xdr:rowOff>
    </xdr:to>
    <xdr:cxnSp macro="">
      <xdr:nvCxnSpPr>
        <xdr:cNvPr id="5" name="Straight Connector 4"/>
        <xdr:cNvCxnSpPr/>
      </xdr:nvCxnSpPr>
      <xdr:spPr>
        <a:xfrm>
          <a:off x="6167437" y="17180718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83344</xdr:colOff>
      <xdr:row>88</xdr:row>
      <xdr:rowOff>71437</xdr:rowOff>
    </xdr:from>
    <xdr:to>
      <xdr:col>11</xdr:col>
      <xdr:colOff>892969</xdr:colOff>
      <xdr:row>88</xdr:row>
      <xdr:rowOff>71438</xdr:rowOff>
    </xdr:to>
    <xdr:cxnSp macro="">
      <xdr:nvCxnSpPr>
        <xdr:cNvPr id="6" name="Straight Connector 5"/>
        <xdr:cNvCxnSpPr/>
      </xdr:nvCxnSpPr>
      <xdr:spPr>
        <a:xfrm flipV="1">
          <a:off x="7122319" y="17359312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35718</xdr:colOff>
      <xdr:row>86</xdr:row>
      <xdr:rowOff>71437</xdr:rowOff>
    </xdr:from>
    <xdr:to>
      <xdr:col>15</xdr:col>
      <xdr:colOff>583406</xdr:colOff>
      <xdr:row>86</xdr:row>
      <xdr:rowOff>71437</xdr:rowOff>
    </xdr:to>
    <xdr:cxnSp macro="">
      <xdr:nvCxnSpPr>
        <xdr:cNvPr id="7" name="Straight Connector 6"/>
        <xdr:cNvCxnSpPr/>
      </xdr:nvCxnSpPr>
      <xdr:spPr>
        <a:xfrm>
          <a:off x="10275093" y="16978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71437</xdr:colOff>
      <xdr:row>87</xdr:row>
      <xdr:rowOff>83343</xdr:rowOff>
    </xdr:from>
    <xdr:to>
      <xdr:col>16</xdr:col>
      <xdr:colOff>809624</xdr:colOff>
      <xdr:row>87</xdr:row>
      <xdr:rowOff>83343</xdr:rowOff>
    </xdr:to>
    <xdr:cxnSp macro="">
      <xdr:nvCxnSpPr>
        <xdr:cNvPr id="8" name="Straight Connector 7"/>
        <xdr:cNvCxnSpPr/>
      </xdr:nvCxnSpPr>
      <xdr:spPr>
        <a:xfrm>
          <a:off x="11282362" y="17180718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83344</xdr:colOff>
      <xdr:row>88</xdr:row>
      <xdr:rowOff>71437</xdr:rowOff>
    </xdr:from>
    <xdr:to>
      <xdr:col>17</xdr:col>
      <xdr:colOff>892969</xdr:colOff>
      <xdr:row>88</xdr:row>
      <xdr:rowOff>71438</xdr:rowOff>
    </xdr:to>
    <xdr:cxnSp macro="">
      <xdr:nvCxnSpPr>
        <xdr:cNvPr id="9" name="Straight Connector 8"/>
        <xdr:cNvCxnSpPr/>
      </xdr:nvCxnSpPr>
      <xdr:spPr>
        <a:xfrm flipV="1">
          <a:off x="12208669" y="173593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35718</xdr:colOff>
      <xdr:row>86</xdr:row>
      <xdr:rowOff>71437</xdr:rowOff>
    </xdr:from>
    <xdr:to>
      <xdr:col>21</xdr:col>
      <xdr:colOff>583406</xdr:colOff>
      <xdr:row>86</xdr:row>
      <xdr:rowOff>71437</xdr:rowOff>
    </xdr:to>
    <xdr:cxnSp macro="">
      <xdr:nvCxnSpPr>
        <xdr:cNvPr id="10" name="Straight Connector 9"/>
        <xdr:cNvCxnSpPr/>
      </xdr:nvCxnSpPr>
      <xdr:spPr>
        <a:xfrm>
          <a:off x="14599443" y="16978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71437</xdr:colOff>
      <xdr:row>87</xdr:row>
      <xdr:rowOff>83343</xdr:rowOff>
    </xdr:from>
    <xdr:to>
      <xdr:col>22</xdr:col>
      <xdr:colOff>809624</xdr:colOff>
      <xdr:row>87</xdr:row>
      <xdr:rowOff>83343</xdr:rowOff>
    </xdr:to>
    <xdr:cxnSp macro="">
      <xdr:nvCxnSpPr>
        <xdr:cNvPr id="11" name="Straight Connector 10"/>
        <xdr:cNvCxnSpPr/>
      </xdr:nvCxnSpPr>
      <xdr:spPr>
        <a:xfrm>
          <a:off x="15244762" y="17180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83344</xdr:colOff>
      <xdr:row>88</xdr:row>
      <xdr:rowOff>71437</xdr:rowOff>
    </xdr:from>
    <xdr:to>
      <xdr:col>23</xdr:col>
      <xdr:colOff>892969</xdr:colOff>
      <xdr:row>88</xdr:row>
      <xdr:rowOff>71438</xdr:rowOff>
    </xdr:to>
    <xdr:cxnSp macro="">
      <xdr:nvCxnSpPr>
        <xdr:cNvPr id="12" name="Straight Connector 11"/>
        <xdr:cNvCxnSpPr/>
      </xdr:nvCxnSpPr>
      <xdr:spPr>
        <a:xfrm flipV="1">
          <a:off x="15866269" y="173593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35718</xdr:colOff>
      <xdr:row>95</xdr:row>
      <xdr:rowOff>71437</xdr:rowOff>
    </xdr:from>
    <xdr:to>
      <xdr:col>2</xdr:col>
      <xdr:colOff>583406</xdr:colOff>
      <xdr:row>95</xdr:row>
      <xdr:rowOff>71437</xdr:rowOff>
    </xdr:to>
    <xdr:cxnSp macro="">
      <xdr:nvCxnSpPr>
        <xdr:cNvPr id="13" name="Straight Connector 12"/>
        <xdr:cNvCxnSpPr/>
      </xdr:nvCxnSpPr>
      <xdr:spPr>
        <a:xfrm>
          <a:off x="1254918" y="18692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</xdr:colOff>
      <xdr:row>96</xdr:row>
      <xdr:rowOff>83343</xdr:rowOff>
    </xdr:from>
    <xdr:to>
      <xdr:col>3</xdr:col>
      <xdr:colOff>809624</xdr:colOff>
      <xdr:row>96</xdr:row>
      <xdr:rowOff>83343</xdr:rowOff>
    </xdr:to>
    <xdr:cxnSp macro="">
      <xdr:nvCxnSpPr>
        <xdr:cNvPr id="14" name="Straight Connector 13"/>
        <xdr:cNvCxnSpPr/>
      </xdr:nvCxnSpPr>
      <xdr:spPr>
        <a:xfrm>
          <a:off x="1900237" y="18895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83344</xdr:colOff>
      <xdr:row>97</xdr:row>
      <xdr:rowOff>71437</xdr:rowOff>
    </xdr:from>
    <xdr:to>
      <xdr:col>4</xdr:col>
      <xdr:colOff>892969</xdr:colOff>
      <xdr:row>97</xdr:row>
      <xdr:rowOff>71438</xdr:rowOff>
    </xdr:to>
    <xdr:cxnSp macro="">
      <xdr:nvCxnSpPr>
        <xdr:cNvPr id="15" name="Straight Connector 14"/>
        <xdr:cNvCxnSpPr/>
      </xdr:nvCxnSpPr>
      <xdr:spPr>
        <a:xfrm flipV="1">
          <a:off x="2521744" y="19073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35718</xdr:colOff>
      <xdr:row>95</xdr:row>
      <xdr:rowOff>71437</xdr:rowOff>
    </xdr:from>
    <xdr:to>
      <xdr:col>8</xdr:col>
      <xdr:colOff>583406</xdr:colOff>
      <xdr:row>95</xdr:row>
      <xdr:rowOff>71437</xdr:rowOff>
    </xdr:to>
    <xdr:cxnSp macro="">
      <xdr:nvCxnSpPr>
        <xdr:cNvPr id="16" name="Straight Connector 15"/>
        <xdr:cNvCxnSpPr/>
      </xdr:nvCxnSpPr>
      <xdr:spPr>
        <a:xfrm>
          <a:off x="4912518" y="18692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71437</xdr:colOff>
      <xdr:row>96</xdr:row>
      <xdr:rowOff>83343</xdr:rowOff>
    </xdr:from>
    <xdr:to>
      <xdr:col>9</xdr:col>
      <xdr:colOff>809624</xdr:colOff>
      <xdr:row>96</xdr:row>
      <xdr:rowOff>83343</xdr:rowOff>
    </xdr:to>
    <xdr:cxnSp macro="">
      <xdr:nvCxnSpPr>
        <xdr:cNvPr id="17" name="Straight Connector 16"/>
        <xdr:cNvCxnSpPr/>
      </xdr:nvCxnSpPr>
      <xdr:spPr>
        <a:xfrm>
          <a:off x="5557837" y="18895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83344</xdr:colOff>
      <xdr:row>97</xdr:row>
      <xdr:rowOff>71437</xdr:rowOff>
    </xdr:from>
    <xdr:to>
      <xdr:col>10</xdr:col>
      <xdr:colOff>892969</xdr:colOff>
      <xdr:row>97</xdr:row>
      <xdr:rowOff>71438</xdr:rowOff>
    </xdr:to>
    <xdr:cxnSp macro="">
      <xdr:nvCxnSpPr>
        <xdr:cNvPr id="18" name="Straight Connector 17"/>
        <xdr:cNvCxnSpPr/>
      </xdr:nvCxnSpPr>
      <xdr:spPr>
        <a:xfrm flipV="1">
          <a:off x="6179344" y="19073812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35718</xdr:colOff>
      <xdr:row>95</xdr:row>
      <xdr:rowOff>71437</xdr:rowOff>
    </xdr:from>
    <xdr:to>
      <xdr:col>14</xdr:col>
      <xdr:colOff>583406</xdr:colOff>
      <xdr:row>95</xdr:row>
      <xdr:rowOff>71437</xdr:rowOff>
    </xdr:to>
    <xdr:cxnSp macro="">
      <xdr:nvCxnSpPr>
        <xdr:cNvPr id="19" name="Straight Connector 18"/>
        <xdr:cNvCxnSpPr/>
      </xdr:nvCxnSpPr>
      <xdr:spPr>
        <a:xfrm>
          <a:off x="9570243" y="18692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71437</xdr:colOff>
      <xdr:row>96</xdr:row>
      <xdr:rowOff>83343</xdr:rowOff>
    </xdr:from>
    <xdr:to>
      <xdr:col>15</xdr:col>
      <xdr:colOff>809624</xdr:colOff>
      <xdr:row>96</xdr:row>
      <xdr:rowOff>83343</xdr:rowOff>
    </xdr:to>
    <xdr:cxnSp macro="">
      <xdr:nvCxnSpPr>
        <xdr:cNvPr id="20" name="Straight Connector 19"/>
        <xdr:cNvCxnSpPr/>
      </xdr:nvCxnSpPr>
      <xdr:spPr>
        <a:xfrm>
          <a:off x="10310812" y="18895218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83344</xdr:colOff>
      <xdr:row>97</xdr:row>
      <xdr:rowOff>71437</xdr:rowOff>
    </xdr:from>
    <xdr:to>
      <xdr:col>16</xdr:col>
      <xdr:colOff>892969</xdr:colOff>
      <xdr:row>97</xdr:row>
      <xdr:rowOff>71438</xdr:rowOff>
    </xdr:to>
    <xdr:cxnSp macro="">
      <xdr:nvCxnSpPr>
        <xdr:cNvPr id="21" name="Straight Connector 20"/>
        <xdr:cNvCxnSpPr/>
      </xdr:nvCxnSpPr>
      <xdr:spPr>
        <a:xfrm flipV="1">
          <a:off x="11294269" y="19073812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35718</xdr:colOff>
      <xdr:row>95</xdr:row>
      <xdr:rowOff>71437</xdr:rowOff>
    </xdr:from>
    <xdr:to>
      <xdr:col>20</xdr:col>
      <xdr:colOff>583406</xdr:colOff>
      <xdr:row>95</xdr:row>
      <xdr:rowOff>71437</xdr:rowOff>
    </xdr:to>
    <xdr:cxnSp macro="">
      <xdr:nvCxnSpPr>
        <xdr:cNvPr id="22" name="Straight Connector 21"/>
        <xdr:cNvCxnSpPr/>
      </xdr:nvCxnSpPr>
      <xdr:spPr>
        <a:xfrm>
          <a:off x="13989843" y="18692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71437</xdr:colOff>
      <xdr:row>96</xdr:row>
      <xdr:rowOff>83343</xdr:rowOff>
    </xdr:from>
    <xdr:to>
      <xdr:col>21</xdr:col>
      <xdr:colOff>809624</xdr:colOff>
      <xdr:row>96</xdr:row>
      <xdr:rowOff>83343</xdr:rowOff>
    </xdr:to>
    <xdr:cxnSp macro="">
      <xdr:nvCxnSpPr>
        <xdr:cNvPr id="23" name="Straight Connector 22"/>
        <xdr:cNvCxnSpPr/>
      </xdr:nvCxnSpPr>
      <xdr:spPr>
        <a:xfrm>
          <a:off x="14635162" y="18895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83344</xdr:colOff>
      <xdr:row>97</xdr:row>
      <xdr:rowOff>71437</xdr:rowOff>
    </xdr:from>
    <xdr:to>
      <xdr:col>22</xdr:col>
      <xdr:colOff>892969</xdr:colOff>
      <xdr:row>97</xdr:row>
      <xdr:rowOff>71438</xdr:rowOff>
    </xdr:to>
    <xdr:cxnSp macro="">
      <xdr:nvCxnSpPr>
        <xdr:cNvPr id="24" name="Straight Connector 23"/>
        <xdr:cNvCxnSpPr/>
      </xdr:nvCxnSpPr>
      <xdr:spPr>
        <a:xfrm flipV="1">
          <a:off x="15256669" y="19073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35718</xdr:colOff>
      <xdr:row>105</xdr:row>
      <xdr:rowOff>71437</xdr:rowOff>
    </xdr:from>
    <xdr:to>
      <xdr:col>2</xdr:col>
      <xdr:colOff>583406</xdr:colOff>
      <xdr:row>105</xdr:row>
      <xdr:rowOff>71437</xdr:rowOff>
    </xdr:to>
    <xdr:cxnSp macro="">
      <xdr:nvCxnSpPr>
        <xdr:cNvPr id="25" name="Straight Connector 24"/>
        <xdr:cNvCxnSpPr/>
      </xdr:nvCxnSpPr>
      <xdr:spPr>
        <a:xfrm>
          <a:off x="1254918" y="20597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</xdr:colOff>
      <xdr:row>106</xdr:row>
      <xdr:rowOff>83343</xdr:rowOff>
    </xdr:from>
    <xdr:to>
      <xdr:col>3</xdr:col>
      <xdr:colOff>809624</xdr:colOff>
      <xdr:row>106</xdr:row>
      <xdr:rowOff>83343</xdr:rowOff>
    </xdr:to>
    <xdr:cxnSp macro="">
      <xdr:nvCxnSpPr>
        <xdr:cNvPr id="26" name="Straight Connector 25"/>
        <xdr:cNvCxnSpPr/>
      </xdr:nvCxnSpPr>
      <xdr:spPr>
        <a:xfrm>
          <a:off x="1900237" y="20800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83344</xdr:colOff>
      <xdr:row>107</xdr:row>
      <xdr:rowOff>71437</xdr:rowOff>
    </xdr:from>
    <xdr:to>
      <xdr:col>4</xdr:col>
      <xdr:colOff>892969</xdr:colOff>
      <xdr:row>107</xdr:row>
      <xdr:rowOff>71438</xdr:rowOff>
    </xdr:to>
    <xdr:cxnSp macro="">
      <xdr:nvCxnSpPr>
        <xdr:cNvPr id="27" name="Straight Connector 26"/>
        <xdr:cNvCxnSpPr/>
      </xdr:nvCxnSpPr>
      <xdr:spPr>
        <a:xfrm flipV="1">
          <a:off x="2521744" y="20978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35718</xdr:colOff>
      <xdr:row>105</xdr:row>
      <xdr:rowOff>71437</xdr:rowOff>
    </xdr:from>
    <xdr:to>
      <xdr:col>8</xdr:col>
      <xdr:colOff>583406</xdr:colOff>
      <xdr:row>105</xdr:row>
      <xdr:rowOff>71437</xdr:rowOff>
    </xdr:to>
    <xdr:cxnSp macro="">
      <xdr:nvCxnSpPr>
        <xdr:cNvPr id="28" name="Straight Connector 27"/>
        <xdr:cNvCxnSpPr/>
      </xdr:nvCxnSpPr>
      <xdr:spPr>
        <a:xfrm>
          <a:off x="4912518" y="20597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71437</xdr:colOff>
      <xdr:row>106</xdr:row>
      <xdr:rowOff>83343</xdr:rowOff>
    </xdr:from>
    <xdr:to>
      <xdr:col>9</xdr:col>
      <xdr:colOff>809624</xdr:colOff>
      <xdr:row>106</xdr:row>
      <xdr:rowOff>83343</xdr:rowOff>
    </xdr:to>
    <xdr:cxnSp macro="">
      <xdr:nvCxnSpPr>
        <xdr:cNvPr id="29" name="Straight Connector 28"/>
        <xdr:cNvCxnSpPr/>
      </xdr:nvCxnSpPr>
      <xdr:spPr>
        <a:xfrm>
          <a:off x="5557837" y="20800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83344</xdr:colOff>
      <xdr:row>107</xdr:row>
      <xdr:rowOff>71437</xdr:rowOff>
    </xdr:from>
    <xdr:to>
      <xdr:col>10</xdr:col>
      <xdr:colOff>892969</xdr:colOff>
      <xdr:row>107</xdr:row>
      <xdr:rowOff>71438</xdr:rowOff>
    </xdr:to>
    <xdr:cxnSp macro="">
      <xdr:nvCxnSpPr>
        <xdr:cNvPr id="30" name="Straight Connector 29"/>
        <xdr:cNvCxnSpPr/>
      </xdr:nvCxnSpPr>
      <xdr:spPr>
        <a:xfrm flipV="1">
          <a:off x="6179344" y="20978812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35718</xdr:colOff>
      <xdr:row>105</xdr:row>
      <xdr:rowOff>71437</xdr:rowOff>
    </xdr:from>
    <xdr:to>
      <xdr:col>14</xdr:col>
      <xdr:colOff>583406</xdr:colOff>
      <xdr:row>105</xdr:row>
      <xdr:rowOff>71437</xdr:rowOff>
    </xdr:to>
    <xdr:cxnSp macro="">
      <xdr:nvCxnSpPr>
        <xdr:cNvPr id="31" name="Straight Connector 30"/>
        <xdr:cNvCxnSpPr/>
      </xdr:nvCxnSpPr>
      <xdr:spPr>
        <a:xfrm>
          <a:off x="9570243" y="20597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71437</xdr:colOff>
      <xdr:row>106</xdr:row>
      <xdr:rowOff>83343</xdr:rowOff>
    </xdr:from>
    <xdr:to>
      <xdr:col>15</xdr:col>
      <xdr:colOff>809624</xdr:colOff>
      <xdr:row>106</xdr:row>
      <xdr:rowOff>83343</xdr:rowOff>
    </xdr:to>
    <xdr:cxnSp macro="">
      <xdr:nvCxnSpPr>
        <xdr:cNvPr id="32" name="Straight Connector 31"/>
        <xdr:cNvCxnSpPr/>
      </xdr:nvCxnSpPr>
      <xdr:spPr>
        <a:xfrm>
          <a:off x="10310812" y="20800218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83344</xdr:colOff>
      <xdr:row>107</xdr:row>
      <xdr:rowOff>71437</xdr:rowOff>
    </xdr:from>
    <xdr:to>
      <xdr:col>16</xdr:col>
      <xdr:colOff>892969</xdr:colOff>
      <xdr:row>107</xdr:row>
      <xdr:rowOff>71438</xdr:rowOff>
    </xdr:to>
    <xdr:cxnSp macro="">
      <xdr:nvCxnSpPr>
        <xdr:cNvPr id="33" name="Straight Connector 32"/>
        <xdr:cNvCxnSpPr/>
      </xdr:nvCxnSpPr>
      <xdr:spPr>
        <a:xfrm flipV="1">
          <a:off x="11294269" y="20978812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35718</xdr:colOff>
      <xdr:row>105</xdr:row>
      <xdr:rowOff>71437</xdr:rowOff>
    </xdr:from>
    <xdr:to>
      <xdr:col>20</xdr:col>
      <xdr:colOff>583406</xdr:colOff>
      <xdr:row>105</xdr:row>
      <xdr:rowOff>71437</xdr:rowOff>
    </xdr:to>
    <xdr:cxnSp macro="">
      <xdr:nvCxnSpPr>
        <xdr:cNvPr id="34" name="Straight Connector 33"/>
        <xdr:cNvCxnSpPr/>
      </xdr:nvCxnSpPr>
      <xdr:spPr>
        <a:xfrm>
          <a:off x="13989843" y="20597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71437</xdr:colOff>
      <xdr:row>106</xdr:row>
      <xdr:rowOff>83343</xdr:rowOff>
    </xdr:from>
    <xdr:to>
      <xdr:col>21</xdr:col>
      <xdr:colOff>809624</xdr:colOff>
      <xdr:row>106</xdr:row>
      <xdr:rowOff>83343</xdr:rowOff>
    </xdr:to>
    <xdr:cxnSp macro="">
      <xdr:nvCxnSpPr>
        <xdr:cNvPr id="35" name="Straight Connector 34"/>
        <xdr:cNvCxnSpPr/>
      </xdr:nvCxnSpPr>
      <xdr:spPr>
        <a:xfrm>
          <a:off x="14635162" y="20800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83344</xdr:colOff>
      <xdr:row>107</xdr:row>
      <xdr:rowOff>71437</xdr:rowOff>
    </xdr:from>
    <xdr:to>
      <xdr:col>22</xdr:col>
      <xdr:colOff>892969</xdr:colOff>
      <xdr:row>107</xdr:row>
      <xdr:rowOff>71438</xdr:rowOff>
    </xdr:to>
    <xdr:cxnSp macro="">
      <xdr:nvCxnSpPr>
        <xdr:cNvPr id="36" name="Straight Connector 35"/>
        <xdr:cNvCxnSpPr/>
      </xdr:nvCxnSpPr>
      <xdr:spPr>
        <a:xfrm flipV="1">
          <a:off x="15256669" y="20978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35718</xdr:colOff>
      <xdr:row>115</xdr:row>
      <xdr:rowOff>71437</xdr:rowOff>
    </xdr:from>
    <xdr:to>
      <xdr:col>2</xdr:col>
      <xdr:colOff>583406</xdr:colOff>
      <xdr:row>115</xdr:row>
      <xdr:rowOff>71437</xdr:rowOff>
    </xdr:to>
    <xdr:cxnSp macro="">
      <xdr:nvCxnSpPr>
        <xdr:cNvPr id="37" name="Straight Connector 36"/>
        <xdr:cNvCxnSpPr/>
      </xdr:nvCxnSpPr>
      <xdr:spPr>
        <a:xfrm>
          <a:off x="1254918" y="22502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</xdr:colOff>
      <xdr:row>116</xdr:row>
      <xdr:rowOff>83343</xdr:rowOff>
    </xdr:from>
    <xdr:to>
      <xdr:col>3</xdr:col>
      <xdr:colOff>809624</xdr:colOff>
      <xdr:row>116</xdr:row>
      <xdr:rowOff>83343</xdr:rowOff>
    </xdr:to>
    <xdr:cxnSp macro="">
      <xdr:nvCxnSpPr>
        <xdr:cNvPr id="38" name="Straight Connector 37"/>
        <xdr:cNvCxnSpPr/>
      </xdr:nvCxnSpPr>
      <xdr:spPr>
        <a:xfrm>
          <a:off x="1900237" y="22705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83344</xdr:colOff>
      <xdr:row>117</xdr:row>
      <xdr:rowOff>71437</xdr:rowOff>
    </xdr:from>
    <xdr:to>
      <xdr:col>4</xdr:col>
      <xdr:colOff>892969</xdr:colOff>
      <xdr:row>117</xdr:row>
      <xdr:rowOff>71438</xdr:rowOff>
    </xdr:to>
    <xdr:cxnSp macro="">
      <xdr:nvCxnSpPr>
        <xdr:cNvPr id="39" name="Straight Connector 38"/>
        <xdr:cNvCxnSpPr/>
      </xdr:nvCxnSpPr>
      <xdr:spPr>
        <a:xfrm flipV="1">
          <a:off x="2521744" y="22883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35718</xdr:colOff>
      <xdr:row>115</xdr:row>
      <xdr:rowOff>71437</xdr:rowOff>
    </xdr:from>
    <xdr:to>
      <xdr:col>8</xdr:col>
      <xdr:colOff>583406</xdr:colOff>
      <xdr:row>115</xdr:row>
      <xdr:rowOff>71437</xdr:rowOff>
    </xdr:to>
    <xdr:cxnSp macro="">
      <xdr:nvCxnSpPr>
        <xdr:cNvPr id="40" name="Straight Connector 39"/>
        <xdr:cNvCxnSpPr/>
      </xdr:nvCxnSpPr>
      <xdr:spPr>
        <a:xfrm>
          <a:off x="4912518" y="22502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71437</xdr:colOff>
      <xdr:row>116</xdr:row>
      <xdr:rowOff>83343</xdr:rowOff>
    </xdr:from>
    <xdr:to>
      <xdr:col>9</xdr:col>
      <xdr:colOff>809624</xdr:colOff>
      <xdr:row>116</xdr:row>
      <xdr:rowOff>83343</xdr:rowOff>
    </xdr:to>
    <xdr:cxnSp macro="">
      <xdr:nvCxnSpPr>
        <xdr:cNvPr id="41" name="Straight Connector 40"/>
        <xdr:cNvCxnSpPr/>
      </xdr:nvCxnSpPr>
      <xdr:spPr>
        <a:xfrm>
          <a:off x="5557837" y="22705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83344</xdr:colOff>
      <xdr:row>117</xdr:row>
      <xdr:rowOff>71437</xdr:rowOff>
    </xdr:from>
    <xdr:to>
      <xdr:col>10</xdr:col>
      <xdr:colOff>892969</xdr:colOff>
      <xdr:row>117</xdr:row>
      <xdr:rowOff>71438</xdr:rowOff>
    </xdr:to>
    <xdr:cxnSp macro="">
      <xdr:nvCxnSpPr>
        <xdr:cNvPr id="42" name="Straight Connector 41"/>
        <xdr:cNvCxnSpPr/>
      </xdr:nvCxnSpPr>
      <xdr:spPr>
        <a:xfrm flipV="1">
          <a:off x="6179344" y="22883812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248245</xdr:colOff>
      <xdr:row>122</xdr:row>
      <xdr:rowOff>107155</xdr:rowOff>
    </xdr:from>
    <xdr:ext cx="1085254" cy="7024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" name="TextBox 42"/>
            <xdr:cNvSpPr txBox="1"/>
          </xdr:nvSpPr>
          <xdr:spPr>
            <a:xfrm>
              <a:off x="4515445" y="238720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𝐾𝑇𝐺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43" name="TextBox 42"/>
            <xdr:cNvSpPr txBox="1"/>
          </xdr:nvSpPr>
          <xdr:spPr>
            <a:xfrm>
              <a:off x="4515445" y="238720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𝐾𝑇𝐺/(𝑟 𝑥 𝐴 𝑋 𝐵)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7</xdr:col>
      <xdr:colOff>269081</xdr:colOff>
      <xdr:row>124</xdr:row>
      <xdr:rowOff>150018</xdr:rowOff>
    </xdr:from>
    <xdr:ext cx="1112044" cy="32149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4" name="TextBox 43"/>
            <xdr:cNvSpPr txBox="1"/>
          </xdr:nvSpPr>
          <xdr:spPr>
            <a:xfrm>
              <a:off x="4536281" y="24295893"/>
              <a:ext cx="1112044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36,05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2 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3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13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44" name="TextBox 43"/>
            <xdr:cNvSpPr txBox="1"/>
          </xdr:nvSpPr>
          <xdr:spPr>
            <a:xfrm>
              <a:off x="4536281" y="24295893"/>
              <a:ext cx="1112044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</a:rPr>
                <a:t>36,05/(2 𝑥 3 𝑥 13)</a:t>
              </a:r>
              <a:endParaRPr lang="id-ID" sz="1100"/>
            </a:p>
          </xdr:txBody>
        </xdr:sp>
      </mc:Fallback>
    </mc:AlternateContent>
    <xdr:clientData/>
  </xdr:oneCellAnchor>
  <xdr:twoCellAnchor>
    <xdr:from>
      <xdr:col>7</xdr:col>
      <xdr:colOff>35719</xdr:colOff>
      <xdr:row>139</xdr:row>
      <xdr:rowOff>107156</xdr:rowOff>
    </xdr:from>
    <xdr:to>
      <xdr:col>7</xdr:col>
      <xdr:colOff>573881</xdr:colOff>
      <xdr:row>139</xdr:row>
      <xdr:rowOff>107156</xdr:rowOff>
    </xdr:to>
    <xdr:cxnSp macro="">
      <xdr:nvCxnSpPr>
        <xdr:cNvPr id="45" name="Straight Connector 44"/>
        <xdr:cNvCxnSpPr/>
      </xdr:nvCxnSpPr>
      <xdr:spPr>
        <a:xfrm>
          <a:off x="4302919" y="27110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11</xdr:col>
      <xdr:colOff>83343</xdr:colOff>
      <xdr:row>143</xdr:row>
      <xdr:rowOff>111125</xdr:rowOff>
    </xdr:from>
    <xdr:to>
      <xdr:col>13</xdr:col>
      <xdr:colOff>571500</xdr:colOff>
      <xdr:row>143</xdr:row>
      <xdr:rowOff>119064</xdr:rowOff>
    </xdr:to>
    <xdr:cxnSp macro="">
      <xdr:nvCxnSpPr>
        <xdr:cNvPr id="46" name="Straight Connector 45"/>
        <xdr:cNvCxnSpPr/>
      </xdr:nvCxnSpPr>
      <xdr:spPr>
        <a:xfrm flipV="1">
          <a:off x="7122318" y="27876500"/>
          <a:ext cx="2374107" cy="7939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15</xdr:col>
      <xdr:colOff>107156</xdr:colOff>
      <xdr:row>147</xdr:row>
      <xdr:rowOff>95249</xdr:rowOff>
    </xdr:from>
    <xdr:to>
      <xdr:col>17</xdr:col>
      <xdr:colOff>0</xdr:colOff>
      <xdr:row>147</xdr:row>
      <xdr:rowOff>95250</xdr:rowOff>
    </xdr:to>
    <xdr:cxnSp macro="">
      <xdr:nvCxnSpPr>
        <xdr:cNvPr id="47" name="Straight Connector 46"/>
        <xdr:cNvCxnSpPr/>
      </xdr:nvCxnSpPr>
      <xdr:spPr>
        <a:xfrm>
          <a:off x="10346531" y="28622624"/>
          <a:ext cx="1778794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18</xdr:col>
      <xdr:colOff>47625</xdr:colOff>
      <xdr:row>150</xdr:row>
      <xdr:rowOff>95250</xdr:rowOff>
    </xdr:from>
    <xdr:to>
      <xdr:col>18</xdr:col>
      <xdr:colOff>585787</xdr:colOff>
      <xdr:row>150</xdr:row>
      <xdr:rowOff>95250</xdr:rowOff>
    </xdr:to>
    <xdr:cxnSp macro="">
      <xdr:nvCxnSpPr>
        <xdr:cNvPr id="48" name="Straight Connector 47"/>
        <xdr:cNvCxnSpPr/>
      </xdr:nvCxnSpPr>
      <xdr:spPr>
        <a:xfrm>
          <a:off x="12782550" y="291941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19</xdr:col>
      <xdr:colOff>35718</xdr:colOff>
      <xdr:row>151</xdr:row>
      <xdr:rowOff>83343</xdr:rowOff>
    </xdr:from>
    <xdr:to>
      <xdr:col>19</xdr:col>
      <xdr:colOff>573880</xdr:colOff>
      <xdr:row>151</xdr:row>
      <xdr:rowOff>83343</xdr:rowOff>
    </xdr:to>
    <xdr:cxnSp macro="">
      <xdr:nvCxnSpPr>
        <xdr:cNvPr id="49" name="Straight Connector 48"/>
        <xdr:cNvCxnSpPr/>
      </xdr:nvCxnSpPr>
      <xdr:spPr>
        <a:xfrm>
          <a:off x="13380243" y="293727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35719</xdr:colOff>
      <xdr:row>161</xdr:row>
      <xdr:rowOff>107156</xdr:rowOff>
    </xdr:from>
    <xdr:to>
      <xdr:col>2</xdr:col>
      <xdr:colOff>573881</xdr:colOff>
      <xdr:row>161</xdr:row>
      <xdr:rowOff>107156</xdr:rowOff>
    </xdr:to>
    <xdr:cxnSp macro="">
      <xdr:nvCxnSpPr>
        <xdr:cNvPr id="50" name="Straight Connector 49"/>
        <xdr:cNvCxnSpPr/>
      </xdr:nvCxnSpPr>
      <xdr:spPr>
        <a:xfrm>
          <a:off x="1254919" y="31301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6</xdr:col>
      <xdr:colOff>83343</xdr:colOff>
      <xdr:row>165</xdr:row>
      <xdr:rowOff>119062</xdr:rowOff>
    </xdr:from>
    <xdr:to>
      <xdr:col>6</xdr:col>
      <xdr:colOff>892969</xdr:colOff>
      <xdr:row>165</xdr:row>
      <xdr:rowOff>119063</xdr:rowOff>
    </xdr:to>
    <xdr:cxnSp macro="">
      <xdr:nvCxnSpPr>
        <xdr:cNvPr id="51" name="Straight Connector 50"/>
        <xdr:cNvCxnSpPr/>
      </xdr:nvCxnSpPr>
      <xdr:spPr>
        <a:xfrm flipV="1">
          <a:off x="3740943" y="32075437"/>
          <a:ext cx="523876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5</xdr:col>
      <xdr:colOff>95250</xdr:colOff>
      <xdr:row>164</xdr:row>
      <xdr:rowOff>79375</xdr:rowOff>
    </xdr:from>
    <xdr:to>
      <xdr:col>5</xdr:col>
      <xdr:colOff>483393</xdr:colOff>
      <xdr:row>164</xdr:row>
      <xdr:rowOff>79375</xdr:rowOff>
    </xdr:to>
    <xdr:cxnSp macro="">
      <xdr:nvCxnSpPr>
        <xdr:cNvPr id="52" name="Straight Connector 51"/>
        <xdr:cNvCxnSpPr/>
      </xdr:nvCxnSpPr>
      <xdr:spPr>
        <a:xfrm>
          <a:off x="3143250" y="31845250"/>
          <a:ext cx="388143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7</xdr:col>
      <xdr:colOff>35719</xdr:colOff>
      <xdr:row>166</xdr:row>
      <xdr:rowOff>107156</xdr:rowOff>
    </xdr:from>
    <xdr:to>
      <xdr:col>7</xdr:col>
      <xdr:colOff>666750</xdr:colOff>
      <xdr:row>166</xdr:row>
      <xdr:rowOff>107157</xdr:rowOff>
    </xdr:to>
    <xdr:cxnSp macro="">
      <xdr:nvCxnSpPr>
        <xdr:cNvPr id="53" name="Straight Connector 52"/>
        <xdr:cNvCxnSpPr/>
      </xdr:nvCxnSpPr>
      <xdr:spPr>
        <a:xfrm flipV="1">
          <a:off x="4302919" y="32254031"/>
          <a:ext cx="573881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47625</xdr:colOff>
      <xdr:row>172</xdr:row>
      <xdr:rowOff>95250</xdr:rowOff>
    </xdr:from>
    <xdr:to>
      <xdr:col>13</xdr:col>
      <xdr:colOff>585787</xdr:colOff>
      <xdr:row>172</xdr:row>
      <xdr:rowOff>95250</xdr:rowOff>
    </xdr:to>
    <xdr:cxnSp macro="">
      <xdr:nvCxnSpPr>
        <xdr:cNvPr id="54" name="Straight Connector 53"/>
        <xdr:cNvCxnSpPr/>
      </xdr:nvCxnSpPr>
      <xdr:spPr>
        <a:xfrm>
          <a:off x="8972550" y="333851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35718</xdr:colOff>
      <xdr:row>173</xdr:row>
      <xdr:rowOff>83343</xdr:rowOff>
    </xdr:from>
    <xdr:to>
      <xdr:col>14</xdr:col>
      <xdr:colOff>573880</xdr:colOff>
      <xdr:row>173</xdr:row>
      <xdr:rowOff>83343</xdr:rowOff>
    </xdr:to>
    <xdr:cxnSp macro="">
      <xdr:nvCxnSpPr>
        <xdr:cNvPr id="55" name="Straight Connector 54"/>
        <xdr:cNvCxnSpPr/>
      </xdr:nvCxnSpPr>
      <xdr:spPr>
        <a:xfrm>
          <a:off x="9570243" y="335637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35719</xdr:colOff>
      <xdr:row>183</xdr:row>
      <xdr:rowOff>107156</xdr:rowOff>
    </xdr:from>
    <xdr:to>
      <xdr:col>2</xdr:col>
      <xdr:colOff>573881</xdr:colOff>
      <xdr:row>183</xdr:row>
      <xdr:rowOff>107156</xdr:rowOff>
    </xdr:to>
    <xdr:cxnSp macro="">
      <xdr:nvCxnSpPr>
        <xdr:cNvPr id="56" name="Straight Connector 55"/>
        <xdr:cNvCxnSpPr/>
      </xdr:nvCxnSpPr>
      <xdr:spPr>
        <a:xfrm>
          <a:off x="1254919" y="35492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8</xdr:col>
      <xdr:colOff>35720</xdr:colOff>
      <xdr:row>189</xdr:row>
      <xdr:rowOff>107156</xdr:rowOff>
    </xdr:from>
    <xdr:to>
      <xdr:col>8</xdr:col>
      <xdr:colOff>573882</xdr:colOff>
      <xdr:row>189</xdr:row>
      <xdr:rowOff>107156</xdr:rowOff>
    </xdr:to>
    <xdr:cxnSp macro="">
      <xdr:nvCxnSpPr>
        <xdr:cNvPr id="57" name="Straight Connector 56"/>
        <xdr:cNvCxnSpPr/>
      </xdr:nvCxnSpPr>
      <xdr:spPr>
        <a:xfrm>
          <a:off x="4912520" y="36635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47625</xdr:colOff>
      <xdr:row>194</xdr:row>
      <xdr:rowOff>95250</xdr:rowOff>
    </xdr:from>
    <xdr:to>
      <xdr:col>13</xdr:col>
      <xdr:colOff>585787</xdr:colOff>
      <xdr:row>194</xdr:row>
      <xdr:rowOff>95250</xdr:rowOff>
    </xdr:to>
    <xdr:cxnSp macro="">
      <xdr:nvCxnSpPr>
        <xdr:cNvPr id="58" name="Straight Connector 57"/>
        <xdr:cNvCxnSpPr/>
      </xdr:nvCxnSpPr>
      <xdr:spPr>
        <a:xfrm>
          <a:off x="8972550" y="375761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35718</xdr:colOff>
      <xdr:row>195</xdr:row>
      <xdr:rowOff>83343</xdr:rowOff>
    </xdr:from>
    <xdr:to>
      <xdr:col>14</xdr:col>
      <xdr:colOff>573880</xdr:colOff>
      <xdr:row>195</xdr:row>
      <xdr:rowOff>83343</xdr:rowOff>
    </xdr:to>
    <xdr:cxnSp macro="">
      <xdr:nvCxnSpPr>
        <xdr:cNvPr id="59" name="Straight Connector 58"/>
        <xdr:cNvCxnSpPr/>
      </xdr:nvCxnSpPr>
      <xdr:spPr>
        <a:xfrm>
          <a:off x="9570243" y="377547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35719</xdr:colOff>
      <xdr:row>161</xdr:row>
      <xdr:rowOff>107156</xdr:rowOff>
    </xdr:from>
    <xdr:to>
      <xdr:col>2</xdr:col>
      <xdr:colOff>573881</xdr:colOff>
      <xdr:row>161</xdr:row>
      <xdr:rowOff>107156</xdr:rowOff>
    </xdr:to>
    <xdr:cxnSp macro="">
      <xdr:nvCxnSpPr>
        <xdr:cNvPr id="60" name="Straight Connector 59"/>
        <xdr:cNvCxnSpPr/>
      </xdr:nvCxnSpPr>
      <xdr:spPr>
        <a:xfrm>
          <a:off x="1254919" y="31301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6</xdr:col>
      <xdr:colOff>83343</xdr:colOff>
      <xdr:row>165</xdr:row>
      <xdr:rowOff>119062</xdr:rowOff>
    </xdr:from>
    <xdr:to>
      <xdr:col>6</xdr:col>
      <xdr:colOff>892969</xdr:colOff>
      <xdr:row>165</xdr:row>
      <xdr:rowOff>119063</xdr:rowOff>
    </xdr:to>
    <xdr:cxnSp macro="">
      <xdr:nvCxnSpPr>
        <xdr:cNvPr id="61" name="Straight Connector 60"/>
        <xdr:cNvCxnSpPr/>
      </xdr:nvCxnSpPr>
      <xdr:spPr>
        <a:xfrm flipV="1">
          <a:off x="3740943" y="32075437"/>
          <a:ext cx="523876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111125</xdr:colOff>
      <xdr:row>163</xdr:row>
      <xdr:rowOff>111125</xdr:rowOff>
    </xdr:from>
    <xdr:to>
      <xdr:col>4</xdr:col>
      <xdr:colOff>317500</xdr:colOff>
      <xdr:row>163</xdr:row>
      <xdr:rowOff>126999</xdr:rowOff>
    </xdr:to>
    <xdr:cxnSp macro="">
      <xdr:nvCxnSpPr>
        <xdr:cNvPr id="62" name="Straight Connector 61"/>
        <xdr:cNvCxnSpPr/>
      </xdr:nvCxnSpPr>
      <xdr:spPr>
        <a:xfrm flipV="1">
          <a:off x="1939925" y="31686500"/>
          <a:ext cx="815975" cy="15874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7</xdr:col>
      <xdr:colOff>35719</xdr:colOff>
      <xdr:row>166</xdr:row>
      <xdr:rowOff>107156</xdr:rowOff>
    </xdr:from>
    <xdr:to>
      <xdr:col>7</xdr:col>
      <xdr:colOff>666750</xdr:colOff>
      <xdr:row>166</xdr:row>
      <xdr:rowOff>107157</xdr:rowOff>
    </xdr:to>
    <xdr:cxnSp macro="">
      <xdr:nvCxnSpPr>
        <xdr:cNvPr id="63" name="Straight Connector 62"/>
        <xdr:cNvCxnSpPr/>
      </xdr:nvCxnSpPr>
      <xdr:spPr>
        <a:xfrm flipV="1">
          <a:off x="4302919" y="32254031"/>
          <a:ext cx="573881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11</xdr:col>
      <xdr:colOff>142875</xdr:colOff>
      <xdr:row>170</xdr:row>
      <xdr:rowOff>111125</xdr:rowOff>
    </xdr:from>
    <xdr:to>
      <xdr:col>13</xdr:col>
      <xdr:colOff>0</xdr:colOff>
      <xdr:row>170</xdr:row>
      <xdr:rowOff>127000</xdr:rowOff>
    </xdr:to>
    <xdr:cxnSp macro="">
      <xdr:nvCxnSpPr>
        <xdr:cNvPr id="64" name="Straight Connector 63"/>
        <xdr:cNvCxnSpPr/>
      </xdr:nvCxnSpPr>
      <xdr:spPr>
        <a:xfrm>
          <a:off x="7181850" y="33020000"/>
          <a:ext cx="1743075" cy="15875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47625</xdr:colOff>
      <xdr:row>172</xdr:row>
      <xdr:rowOff>95250</xdr:rowOff>
    </xdr:from>
    <xdr:to>
      <xdr:col>13</xdr:col>
      <xdr:colOff>585787</xdr:colOff>
      <xdr:row>172</xdr:row>
      <xdr:rowOff>95250</xdr:rowOff>
    </xdr:to>
    <xdr:cxnSp macro="">
      <xdr:nvCxnSpPr>
        <xdr:cNvPr id="65" name="Straight Connector 64"/>
        <xdr:cNvCxnSpPr/>
      </xdr:nvCxnSpPr>
      <xdr:spPr>
        <a:xfrm>
          <a:off x="8972550" y="333851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35718</xdr:colOff>
      <xdr:row>173</xdr:row>
      <xdr:rowOff>83343</xdr:rowOff>
    </xdr:from>
    <xdr:to>
      <xdr:col>14</xdr:col>
      <xdr:colOff>573880</xdr:colOff>
      <xdr:row>173</xdr:row>
      <xdr:rowOff>83343</xdr:rowOff>
    </xdr:to>
    <xdr:cxnSp macro="">
      <xdr:nvCxnSpPr>
        <xdr:cNvPr id="66" name="Straight Connector 65"/>
        <xdr:cNvCxnSpPr/>
      </xdr:nvCxnSpPr>
      <xdr:spPr>
        <a:xfrm>
          <a:off x="9570243" y="335637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35719</xdr:colOff>
      <xdr:row>183</xdr:row>
      <xdr:rowOff>107156</xdr:rowOff>
    </xdr:from>
    <xdr:to>
      <xdr:col>2</xdr:col>
      <xdr:colOff>573881</xdr:colOff>
      <xdr:row>183</xdr:row>
      <xdr:rowOff>107156</xdr:rowOff>
    </xdr:to>
    <xdr:cxnSp macro="">
      <xdr:nvCxnSpPr>
        <xdr:cNvPr id="67" name="Straight Connector 66"/>
        <xdr:cNvCxnSpPr/>
      </xdr:nvCxnSpPr>
      <xdr:spPr>
        <a:xfrm>
          <a:off x="1254919" y="35492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7</xdr:col>
      <xdr:colOff>35719</xdr:colOff>
      <xdr:row>188</xdr:row>
      <xdr:rowOff>107156</xdr:rowOff>
    </xdr:from>
    <xdr:to>
      <xdr:col>7</xdr:col>
      <xdr:colOff>666750</xdr:colOff>
      <xdr:row>188</xdr:row>
      <xdr:rowOff>107157</xdr:rowOff>
    </xdr:to>
    <xdr:cxnSp macro="">
      <xdr:nvCxnSpPr>
        <xdr:cNvPr id="68" name="Straight Connector 67"/>
        <xdr:cNvCxnSpPr/>
      </xdr:nvCxnSpPr>
      <xdr:spPr>
        <a:xfrm flipV="1">
          <a:off x="4302919" y="36445031"/>
          <a:ext cx="573881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12</xdr:col>
      <xdr:colOff>31750</xdr:colOff>
      <xdr:row>193</xdr:row>
      <xdr:rowOff>87312</xdr:rowOff>
    </xdr:from>
    <xdr:to>
      <xdr:col>12</xdr:col>
      <xdr:colOff>920750</xdr:colOff>
      <xdr:row>193</xdr:row>
      <xdr:rowOff>95250</xdr:rowOff>
    </xdr:to>
    <xdr:cxnSp macro="">
      <xdr:nvCxnSpPr>
        <xdr:cNvPr id="69" name="Straight Connector 68"/>
        <xdr:cNvCxnSpPr/>
      </xdr:nvCxnSpPr>
      <xdr:spPr>
        <a:xfrm flipV="1">
          <a:off x="8013700" y="37377687"/>
          <a:ext cx="889000" cy="7938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47625</xdr:colOff>
      <xdr:row>194</xdr:row>
      <xdr:rowOff>95250</xdr:rowOff>
    </xdr:from>
    <xdr:to>
      <xdr:col>13</xdr:col>
      <xdr:colOff>585787</xdr:colOff>
      <xdr:row>194</xdr:row>
      <xdr:rowOff>95250</xdr:rowOff>
    </xdr:to>
    <xdr:cxnSp macro="">
      <xdr:nvCxnSpPr>
        <xdr:cNvPr id="70" name="Straight Connector 69"/>
        <xdr:cNvCxnSpPr/>
      </xdr:nvCxnSpPr>
      <xdr:spPr>
        <a:xfrm>
          <a:off x="8972550" y="375761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35718</xdr:colOff>
      <xdr:row>195</xdr:row>
      <xdr:rowOff>83343</xdr:rowOff>
    </xdr:from>
    <xdr:to>
      <xdr:col>14</xdr:col>
      <xdr:colOff>573880</xdr:colOff>
      <xdr:row>195</xdr:row>
      <xdr:rowOff>83343</xdr:rowOff>
    </xdr:to>
    <xdr:cxnSp macro="">
      <xdr:nvCxnSpPr>
        <xdr:cNvPr id="71" name="Straight Connector 70"/>
        <xdr:cNvCxnSpPr/>
      </xdr:nvCxnSpPr>
      <xdr:spPr>
        <a:xfrm>
          <a:off x="9570243" y="377547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17</xdr:col>
      <xdr:colOff>15875</xdr:colOff>
      <xdr:row>149</xdr:row>
      <xdr:rowOff>95250</xdr:rowOff>
    </xdr:from>
    <xdr:to>
      <xdr:col>17</xdr:col>
      <xdr:colOff>554037</xdr:colOff>
      <xdr:row>149</xdr:row>
      <xdr:rowOff>95250</xdr:rowOff>
    </xdr:to>
    <xdr:cxnSp macro="">
      <xdr:nvCxnSpPr>
        <xdr:cNvPr id="72" name="Straight Connector 71"/>
        <xdr:cNvCxnSpPr/>
      </xdr:nvCxnSpPr>
      <xdr:spPr>
        <a:xfrm>
          <a:off x="12141200" y="290036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95250</xdr:colOff>
      <xdr:row>146</xdr:row>
      <xdr:rowOff>95250</xdr:rowOff>
    </xdr:from>
    <xdr:to>
      <xdr:col>14</xdr:col>
      <xdr:colOff>633412</xdr:colOff>
      <xdr:row>146</xdr:row>
      <xdr:rowOff>95250</xdr:rowOff>
    </xdr:to>
    <xdr:cxnSp macro="">
      <xdr:nvCxnSpPr>
        <xdr:cNvPr id="73" name="Straight Connector 72"/>
        <xdr:cNvCxnSpPr/>
      </xdr:nvCxnSpPr>
      <xdr:spPr>
        <a:xfrm>
          <a:off x="9629775" y="284321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10</xdr:col>
      <xdr:colOff>79375</xdr:colOff>
      <xdr:row>142</xdr:row>
      <xdr:rowOff>127000</xdr:rowOff>
    </xdr:from>
    <xdr:to>
      <xdr:col>10</xdr:col>
      <xdr:colOff>873125</xdr:colOff>
      <xdr:row>142</xdr:row>
      <xdr:rowOff>127000</xdr:rowOff>
    </xdr:to>
    <xdr:cxnSp macro="">
      <xdr:nvCxnSpPr>
        <xdr:cNvPr id="74" name="Straight Connector 73"/>
        <xdr:cNvCxnSpPr/>
      </xdr:nvCxnSpPr>
      <xdr:spPr>
        <a:xfrm>
          <a:off x="6175375" y="27701875"/>
          <a:ext cx="793750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8</xdr:col>
      <xdr:colOff>15875</xdr:colOff>
      <xdr:row>140</xdr:row>
      <xdr:rowOff>95250</xdr:rowOff>
    </xdr:from>
    <xdr:to>
      <xdr:col>9</xdr:col>
      <xdr:colOff>587375</xdr:colOff>
      <xdr:row>140</xdr:row>
      <xdr:rowOff>95250</xdr:rowOff>
    </xdr:to>
    <xdr:cxnSp macro="">
      <xdr:nvCxnSpPr>
        <xdr:cNvPr id="75" name="Straight Connector 74"/>
        <xdr:cNvCxnSpPr/>
      </xdr:nvCxnSpPr>
      <xdr:spPr>
        <a:xfrm>
          <a:off x="4892675" y="27289125"/>
          <a:ext cx="1181100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9</xdr:col>
      <xdr:colOff>79375</xdr:colOff>
      <xdr:row>169</xdr:row>
      <xdr:rowOff>63500</xdr:rowOff>
    </xdr:from>
    <xdr:to>
      <xdr:col>10</xdr:col>
      <xdr:colOff>762000</xdr:colOff>
      <xdr:row>169</xdr:row>
      <xdr:rowOff>79375</xdr:rowOff>
    </xdr:to>
    <xdr:cxnSp macro="">
      <xdr:nvCxnSpPr>
        <xdr:cNvPr id="76" name="Straight Connector 75"/>
        <xdr:cNvCxnSpPr/>
      </xdr:nvCxnSpPr>
      <xdr:spPr>
        <a:xfrm flipV="1">
          <a:off x="5565775" y="32781875"/>
          <a:ext cx="1292225" cy="15875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8</xdr:col>
      <xdr:colOff>0</xdr:colOff>
      <xdr:row>167</xdr:row>
      <xdr:rowOff>111125</xdr:rowOff>
    </xdr:from>
    <xdr:to>
      <xdr:col>8</xdr:col>
      <xdr:colOff>573881</xdr:colOff>
      <xdr:row>167</xdr:row>
      <xdr:rowOff>111126</xdr:rowOff>
    </xdr:to>
    <xdr:cxnSp macro="">
      <xdr:nvCxnSpPr>
        <xdr:cNvPr id="77" name="Straight Connector 76"/>
        <xdr:cNvCxnSpPr/>
      </xdr:nvCxnSpPr>
      <xdr:spPr>
        <a:xfrm flipV="1">
          <a:off x="4876800" y="32448500"/>
          <a:ext cx="573881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35719</xdr:colOff>
      <xdr:row>183</xdr:row>
      <xdr:rowOff>107156</xdr:rowOff>
    </xdr:from>
    <xdr:to>
      <xdr:col>2</xdr:col>
      <xdr:colOff>573881</xdr:colOff>
      <xdr:row>183</xdr:row>
      <xdr:rowOff>107156</xdr:rowOff>
    </xdr:to>
    <xdr:cxnSp macro="">
      <xdr:nvCxnSpPr>
        <xdr:cNvPr id="78" name="Straight Connector 77"/>
        <xdr:cNvCxnSpPr/>
      </xdr:nvCxnSpPr>
      <xdr:spPr>
        <a:xfrm>
          <a:off x="1254919" y="35492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5</xdr:col>
      <xdr:colOff>95250</xdr:colOff>
      <xdr:row>186</xdr:row>
      <xdr:rowOff>79375</xdr:rowOff>
    </xdr:from>
    <xdr:to>
      <xdr:col>5</xdr:col>
      <xdr:colOff>483393</xdr:colOff>
      <xdr:row>186</xdr:row>
      <xdr:rowOff>79375</xdr:rowOff>
    </xdr:to>
    <xdr:cxnSp macro="">
      <xdr:nvCxnSpPr>
        <xdr:cNvPr id="79" name="Straight Connector 78"/>
        <xdr:cNvCxnSpPr/>
      </xdr:nvCxnSpPr>
      <xdr:spPr>
        <a:xfrm>
          <a:off x="3143250" y="36036250"/>
          <a:ext cx="388143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7</xdr:col>
      <xdr:colOff>35719</xdr:colOff>
      <xdr:row>188</xdr:row>
      <xdr:rowOff>107156</xdr:rowOff>
    </xdr:from>
    <xdr:to>
      <xdr:col>7</xdr:col>
      <xdr:colOff>666750</xdr:colOff>
      <xdr:row>188</xdr:row>
      <xdr:rowOff>107157</xdr:rowOff>
    </xdr:to>
    <xdr:cxnSp macro="">
      <xdr:nvCxnSpPr>
        <xdr:cNvPr id="80" name="Straight Connector 79"/>
        <xdr:cNvCxnSpPr/>
      </xdr:nvCxnSpPr>
      <xdr:spPr>
        <a:xfrm flipV="1">
          <a:off x="4302919" y="36445031"/>
          <a:ext cx="573881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47625</xdr:colOff>
      <xdr:row>194</xdr:row>
      <xdr:rowOff>95250</xdr:rowOff>
    </xdr:from>
    <xdr:to>
      <xdr:col>13</xdr:col>
      <xdr:colOff>585787</xdr:colOff>
      <xdr:row>194</xdr:row>
      <xdr:rowOff>95250</xdr:rowOff>
    </xdr:to>
    <xdr:cxnSp macro="">
      <xdr:nvCxnSpPr>
        <xdr:cNvPr id="81" name="Straight Connector 80"/>
        <xdr:cNvCxnSpPr/>
      </xdr:nvCxnSpPr>
      <xdr:spPr>
        <a:xfrm>
          <a:off x="8972550" y="375761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35718</xdr:colOff>
      <xdr:row>195</xdr:row>
      <xdr:rowOff>83343</xdr:rowOff>
    </xdr:from>
    <xdr:to>
      <xdr:col>14</xdr:col>
      <xdr:colOff>573880</xdr:colOff>
      <xdr:row>195</xdr:row>
      <xdr:rowOff>83343</xdr:rowOff>
    </xdr:to>
    <xdr:cxnSp macro="">
      <xdr:nvCxnSpPr>
        <xdr:cNvPr id="82" name="Straight Connector 81"/>
        <xdr:cNvCxnSpPr/>
      </xdr:nvCxnSpPr>
      <xdr:spPr>
        <a:xfrm>
          <a:off x="9570243" y="377547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35719</xdr:colOff>
      <xdr:row>183</xdr:row>
      <xdr:rowOff>107156</xdr:rowOff>
    </xdr:from>
    <xdr:to>
      <xdr:col>2</xdr:col>
      <xdr:colOff>573881</xdr:colOff>
      <xdr:row>183</xdr:row>
      <xdr:rowOff>107156</xdr:rowOff>
    </xdr:to>
    <xdr:cxnSp macro="">
      <xdr:nvCxnSpPr>
        <xdr:cNvPr id="83" name="Straight Connector 82"/>
        <xdr:cNvCxnSpPr/>
      </xdr:nvCxnSpPr>
      <xdr:spPr>
        <a:xfrm>
          <a:off x="1254919" y="35492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111125</xdr:colOff>
      <xdr:row>185</xdr:row>
      <xdr:rowOff>111125</xdr:rowOff>
    </xdr:from>
    <xdr:to>
      <xdr:col>4</xdr:col>
      <xdr:colOff>317500</xdr:colOff>
      <xdr:row>185</xdr:row>
      <xdr:rowOff>126999</xdr:rowOff>
    </xdr:to>
    <xdr:cxnSp macro="">
      <xdr:nvCxnSpPr>
        <xdr:cNvPr id="84" name="Straight Connector 83"/>
        <xdr:cNvCxnSpPr/>
      </xdr:nvCxnSpPr>
      <xdr:spPr>
        <a:xfrm flipV="1">
          <a:off x="1939925" y="35877500"/>
          <a:ext cx="815975" cy="15874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6</xdr:col>
      <xdr:colOff>47625</xdr:colOff>
      <xdr:row>188</xdr:row>
      <xdr:rowOff>107157</xdr:rowOff>
    </xdr:from>
    <xdr:to>
      <xdr:col>8</xdr:col>
      <xdr:colOff>6350</xdr:colOff>
      <xdr:row>188</xdr:row>
      <xdr:rowOff>111125</xdr:rowOff>
    </xdr:to>
    <xdr:cxnSp macro="">
      <xdr:nvCxnSpPr>
        <xdr:cNvPr id="85" name="Straight Connector 84"/>
        <xdr:cNvCxnSpPr/>
      </xdr:nvCxnSpPr>
      <xdr:spPr>
        <a:xfrm flipV="1">
          <a:off x="3705225" y="36445032"/>
          <a:ext cx="1177925" cy="3968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47625</xdr:colOff>
      <xdr:row>194</xdr:row>
      <xdr:rowOff>95250</xdr:rowOff>
    </xdr:from>
    <xdr:to>
      <xdr:col>13</xdr:col>
      <xdr:colOff>585787</xdr:colOff>
      <xdr:row>194</xdr:row>
      <xdr:rowOff>95250</xdr:rowOff>
    </xdr:to>
    <xdr:cxnSp macro="">
      <xdr:nvCxnSpPr>
        <xdr:cNvPr id="86" name="Straight Connector 85"/>
        <xdr:cNvCxnSpPr/>
      </xdr:nvCxnSpPr>
      <xdr:spPr>
        <a:xfrm>
          <a:off x="8972550" y="375761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35718</xdr:colOff>
      <xdr:row>195</xdr:row>
      <xdr:rowOff>83343</xdr:rowOff>
    </xdr:from>
    <xdr:to>
      <xdr:col>14</xdr:col>
      <xdr:colOff>573880</xdr:colOff>
      <xdr:row>195</xdr:row>
      <xdr:rowOff>83343</xdr:rowOff>
    </xdr:to>
    <xdr:cxnSp macro="">
      <xdr:nvCxnSpPr>
        <xdr:cNvPr id="87" name="Straight Connector 86"/>
        <xdr:cNvCxnSpPr/>
      </xdr:nvCxnSpPr>
      <xdr:spPr>
        <a:xfrm>
          <a:off x="9570243" y="377547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9</xdr:col>
      <xdr:colOff>79375</xdr:colOff>
      <xdr:row>192</xdr:row>
      <xdr:rowOff>111125</xdr:rowOff>
    </xdr:from>
    <xdr:to>
      <xdr:col>11</xdr:col>
      <xdr:colOff>714375</xdr:colOff>
      <xdr:row>192</xdr:row>
      <xdr:rowOff>111126</xdr:rowOff>
    </xdr:to>
    <xdr:cxnSp macro="">
      <xdr:nvCxnSpPr>
        <xdr:cNvPr id="88" name="Straight Connector 87"/>
        <xdr:cNvCxnSpPr/>
      </xdr:nvCxnSpPr>
      <xdr:spPr>
        <a:xfrm flipV="1">
          <a:off x="5565775" y="37211000"/>
          <a:ext cx="2187575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8</xdr:col>
      <xdr:colOff>0</xdr:colOff>
      <xdr:row>189</xdr:row>
      <xdr:rowOff>111125</xdr:rowOff>
    </xdr:from>
    <xdr:to>
      <xdr:col>8</xdr:col>
      <xdr:colOff>573881</xdr:colOff>
      <xdr:row>189</xdr:row>
      <xdr:rowOff>111126</xdr:rowOff>
    </xdr:to>
    <xdr:cxnSp macro="">
      <xdr:nvCxnSpPr>
        <xdr:cNvPr id="89" name="Straight Connector 88"/>
        <xdr:cNvCxnSpPr/>
      </xdr:nvCxnSpPr>
      <xdr:spPr>
        <a:xfrm flipV="1">
          <a:off x="4876800" y="36639500"/>
          <a:ext cx="573881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248245</xdr:colOff>
      <xdr:row>69</xdr:row>
      <xdr:rowOff>107155</xdr:rowOff>
    </xdr:from>
    <xdr:ext cx="1085254" cy="7024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5734645" y="137755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𝐾𝑇𝐺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5734645" y="137755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𝐾𝑇𝐺/(𝑟 𝑥 𝐴 𝑋 𝐵)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9</xdr:col>
      <xdr:colOff>269081</xdr:colOff>
      <xdr:row>71</xdr:row>
      <xdr:rowOff>150018</xdr:rowOff>
    </xdr:from>
    <xdr:ext cx="1112044" cy="31803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5755481" y="14199393"/>
              <a:ext cx="1112044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38,62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2 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3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13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5755481" y="14199393"/>
              <a:ext cx="1112044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</a:rPr>
                <a:t>38,62/(2 𝑥 3 𝑥 13)</a:t>
              </a:r>
              <a:endParaRPr lang="id-ID" sz="1100"/>
            </a:p>
          </xdr:txBody>
        </xdr:sp>
      </mc:Fallback>
    </mc:AlternateContent>
    <xdr:clientData/>
  </xdr:oneCellAnchor>
  <xdr:twoCellAnchor>
    <xdr:from>
      <xdr:col>9</xdr:col>
      <xdr:colOff>35718</xdr:colOff>
      <xdr:row>84</xdr:row>
      <xdr:rowOff>71437</xdr:rowOff>
    </xdr:from>
    <xdr:to>
      <xdr:col>9</xdr:col>
      <xdr:colOff>583406</xdr:colOff>
      <xdr:row>84</xdr:row>
      <xdr:rowOff>71437</xdr:rowOff>
    </xdr:to>
    <xdr:cxnSp macro="">
      <xdr:nvCxnSpPr>
        <xdr:cNvPr id="4" name="Straight Connector 3"/>
        <xdr:cNvCxnSpPr/>
      </xdr:nvCxnSpPr>
      <xdr:spPr>
        <a:xfrm>
          <a:off x="5522118" y="16597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71437</xdr:colOff>
      <xdr:row>85</xdr:row>
      <xdr:rowOff>83343</xdr:rowOff>
    </xdr:from>
    <xdr:to>
      <xdr:col>10</xdr:col>
      <xdr:colOff>809624</xdr:colOff>
      <xdr:row>85</xdr:row>
      <xdr:rowOff>83343</xdr:rowOff>
    </xdr:to>
    <xdr:cxnSp macro="">
      <xdr:nvCxnSpPr>
        <xdr:cNvPr id="5" name="Straight Connector 4"/>
        <xdr:cNvCxnSpPr/>
      </xdr:nvCxnSpPr>
      <xdr:spPr>
        <a:xfrm>
          <a:off x="6167437" y="16799718"/>
          <a:ext cx="6619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83344</xdr:colOff>
      <xdr:row>86</xdr:row>
      <xdr:rowOff>71437</xdr:rowOff>
    </xdr:from>
    <xdr:to>
      <xdr:col>11</xdr:col>
      <xdr:colOff>892969</xdr:colOff>
      <xdr:row>86</xdr:row>
      <xdr:rowOff>71438</xdr:rowOff>
    </xdr:to>
    <xdr:cxnSp macro="">
      <xdr:nvCxnSpPr>
        <xdr:cNvPr id="6" name="Straight Connector 5"/>
        <xdr:cNvCxnSpPr/>
      </xdr:nvCxnSpPr>
      <xdr:spPr>
        <a:xfrm flipV="1">
          <a:off x="6912769" y="16978312"/>
          <a:ext cx="7810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35718</xdr:colOff>
      <xdr:row>84</xdr:row>
      <xdr:rowOff>71437</xdr:rowOff>
    </xdr:from>
    <xdr:to>
      <xdr:col>15</xdr:col>
      <xdr:colOff>583406</xdr:colOff>
      <xdr:row>84</xdr:row>
      <xdr:rowOff>71437</xdr:rowOff>
    </xdr:to>
    <xdr:cxnSp macro="">
      <xdr:nvCxnSpPr>
        <xdr:cNvPr id="7" name="Straight Connector 6"/>
        <xdr:cNvCxnSpPr/>
      </xdr:nvCxnSpPr>
      <xdr:spPr>
        <a:xfrm>
          <a:off x="9560718" y="16597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71437</xdr:colOff>
      <xdr:row>85</xdr:row>
      <xdr:rowOff>83343</xdr:rowOff>
    </xdr:from>
    <xdr:to>
      <xdr:col>16</xdr:col>
      <xdr:colOff>809624</xdr:colOff>
      <xdr:row>85</xdr:row>
      <xdr:rowOff>83343</xdr:rowOff>
    </xdr:to>
    <xdr:cxnSp macro="">
      <xdr:nvCxnSpPr>
        <xdr:cNvPr id="8" name="Straight Connector 7"/>
        <xdr:cNvCxnSpPr/>
      </xdr:nvCxnSpPr>
      <xdr:spPr>
        <a:xfrm>
          <a:off x="10206037" y="16799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83344</xdr:colOff>
      <xdr:row>86</xdr:row>
      <xdr:rowOff>71437</xdr:rowOff>
    </xdr:from>
    <xdr:to>
      <xdr:col>17</xdr:col>
      <xdr:colOff>892969</xdr:colOff>
      <xdr:row>86</xdr:row>
      <xdr:rowOff>71438</xdr:rowOff>
    </xdr:to>
    <xdr:cxnSp macro="">
      <xdr:nvCxnSpPr>
        <xdr:cNvPr id="9" name="Straight Connector 8"/>
        <xdr:cNvCxnSpPr/>
      </xdr:nvCxnSpPr>
      <xdr:spPr>
        <a:xfrm flipV="1">
          <a:off x="10827544" y="169783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35718</xdr:colOff>
      <xdr:row>84</xdr:row>
      <xdr:rowOff>71437</xdr:rowOff>
    </xdr:from>
    <xdr:to>
      <xdr:col>21</xdr:col>
      <xdr:colOff>583406</xdr:colOff>
      <xdr:row>84</xdr:row>
      <xdr:rowOff>71437</xdr:rowOff>
    </xdr:to>
    <xdr:cxnSp macro="">
      <xdr:nvCxnSpPr>
        <xdr:cNvPr id="10" name="Straight Connector 9"/>
        <xdr:cNvCxnSpPr/>
      </xdr:nvCxnSpPr>
      <xdr:spPr>
        <a:xfrm>
          <a:off x="13218318" y="165973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71437</xdr:colOff>
      <xdr:row>85</xdr:row>
      <xdr:rowOff>83343</xdr:rowOff>
    </xdr:from>
    <xdr:to>
      <xdr:col>22</xdr:col>
      <xdr:colOff>809624</xdr:colOff>
      <xdr:row>85</xdr:row>
      <xdr:rowOff>83343</xdr:rowOff>
    </xdr:to>
    <xdr:cxnSp macro="">
      <xdr:nvCxnSpPr>
        <xdr:cNvPr id="11" name="Straight Connector 10"/>
        <xdr:cNvCxnSpPr/>
      </xdr:nvCxnSpPr>
      <xdr:spPr>
        <a:xfrm>
          <a:off x="13863637" y="167997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83344</xdr:colOff>
      <xdr:row>86</xdr:row>
      <xdr:rowOff>71437</xdr:rowOff>
    </xdr:from>
    <xdr:to>
      <xdr:col>23</xdr:col>
      <xdr:colOff>892969</xdr:colOff>
      <xdr:row>86</xdr:row>
      <xdr:rowOff>71438</xdr:rowOff>
    </xdr:to>
    <xdr:cxnSp macro="">
      <xdr:nvCxnSpPr>
        <xdr:cNvPr id="12" name="Straight Connector 11"/>
        <xdr:cNvCxnSpPr/>
      </xdr:nvCxnSpPr>
      <xdr:spPr>
        <a:xfrm flipV="1">
          <a:off x="14485144" y="169783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35718</xdr:colOff>
      <xdr:row>93</xdr:row>
      <xdr:rowOff>71437</xdr:rowOff>
    </xdr:from>
    <xdr:to>
      <xdr:col>2</xdr:col>
      <xdr:colOff>583406</xdr:colOff>
      <xdr:row>93</xdr:row>
      <xdr:rowOff>71437</xdr:rowOff>
    </xdr:to>
    <xdr:cxnSp macro="">
      <xdr:nvCxnSpPr>
        <xdr:cNvPr id="13" name="Straight Connector 12"/>
        <xdr:cNvCxnSpPr/>
      </xdr:nvCxnSpPr>
      <xdr:spPr>
        <a:xfrm>
          <a:off x="1254918" y="18311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</xdr:colOff>
      <xdr:row>94</xdr:row>
      <xdr:rowOff>83343</xdr:rowOff>
    </xdr:from>
    <xdr:to>
      <xdr:col>3</xdr:col>
      <xdr:colOff>809624</xdr:colOff>
      <xdr:row>94</xdr:row>
      <xdr:rowOff>83343</xdr:rowOff>
    </xdr:to>
    <xdr:cxnSp macro="">
      <xdr:nvCxnSpPr>
        <xdr:cNvPr id="14" name="Straight Connector 13"/>
        <xdr:cNvCxnSpPr/>
      </xdr:nvCxnSpPr>
      <xdr:spPr>
        <a:xfrm>
          <a:off x="1900237" y="18514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83344</xdr:colOff>
      <xdr:row>95</xdr:row>
      <xdr:rowOff>71437</xdr:rowOff>
    </xdr:from>
    <xdr:to>
      <xdr:col>4</xdr:col>
      <xdr:colOff>892969</xdr:colOff>
      <xdr:row>95</xdr:row>
      <xdr:rowOff>71438</xdr:rowOff>
    </xdr:to>
    <xdr:cxnSp macro="">
      <xdr:nvCxnSpPr>
        <xdr:cNvPr id="15" name="Straight Connector 14"/>
        <xdr:cNvCxnSpPr/>
      </xdr:nvCxnSpPr>
      <xdr:spPr>
        <a:xfrm flipV="1">
          <a:off x="2521744" y="18692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35718</xdr:colOff>
      <xdr:row>93</xdr:row>
      <xdr:rowOff>71437</xdr:rowOff>
    </xdr:from>
    <xdr:to>
      <xdr:col>8</xdr:col>
      <xdr:colOff>583406</xdr:colOff>
      <xdr:row>93</xdr:row>
      <xdr:rowOff>71437</xdr:rowOff>
    </xdr:to>
    <xdr:cxnSp macro="">
      <xdr:nvCxnSpPr>
        <xdr:cNvPr id="16" name="Straight Connector 15"/>
        <xdr:cNvCxnSpPr/>
      </xdr:nvCxnSpPr>
      <xdr:spPr>
        <a:xfrm>
          <a:off x="4912518" y="18311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71437</xdr:colOff>
      <xdr:row>94</xdr:row>
      <xdr:rowOff>83343</xdr:rowOff>
    </xdr:from>
    <xdr:to>
      <xdr:col>9</xdr:col>
      <xdr:colOff>809624</xdr:colOff>
      <xdr:row>94</xdr:row>
      <xdr:rowOff>83343</xdr:rowOff>
    </xdr:to>
    <xdr:cxnSp macro="">
      <xdr:nvCxnSpPr>
        <xdr:cNvPr id="17" name="Straight Connector 16"/>
        <xdr:cNvCxnSpPr/>
      </xdr:nvCxnSpPr>
      <xdr:spPr>
        <a:xfrm>
          <a:off x="5557837" y="18514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83344</xdr:colOff>
      <xdr:row>95</xdr:row>
      <xdr:rowOff>71437</xdr:rowOff>
    </xdr:from>
    <xdr:to>
      <xdr:col>10</xdr:col>
      <xdr:colOff>892969</xdr:colOff>
      <xdr:row>95</xdr:row>
      <xdr:rowOff>71438</xdr:rowOff>
    </xdr:to>
    <xdr:cxnSp macro="">
      <xdr:nvCxnSpPr>
        <xdr:cNvPr id="18" name="Straight Connector 17"/>
        <xdr:cNvCxnSpPr/>
      </xdr:nvCxnSpPr>
      <xdr:spPr>
        <a:xfrm flipV="1">
          <a:off x="6179344" y="18692812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35718</xdr:colOff>
      <xdr:row>93</xdr:row>
      <xdr:rowOff>71437</xdr:rowOff>
    </xdr:from>
    <xdr:to>
      <xdr:col>14</xdr:col>
      <xdr:colOff>583406</xdr:colOff>
      <xdr:row>93</xdr:row>
      <xdr:rowOff>71437</xdr:rowOff>
    </xdr:to>
    <xdr:cxnSp macro="">
      <xdr:nvCxnSpPr>
        <xdr:cNvPr id="19" name="Straight Connector 18"/>
        <xdr:cNvCxnSpPr/>
      </xdr:nvCxnSpPr>
      <xdr:spPr>
        <a:xfrm>
          <a:off x="8951118" y="18311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71437</xdr:colOff>
      <xdr:row>94</xdr:row>
      <xdr:rowOff>83343</xdr:rowOff>
    </xdr:from>
    <xdr:to>
      <xdr:col>15</xdr:col>
      <xdr:colOff>809624</xdr:colOff>
      <xdr:row>94</xdr:row>
      <xdr:rowOff>83343</xdr:rowOff>
    </xdr:to>
    <xdr:cxnSp macro="">
      <xdr:nvCxnSpPr>
        <xdr:cNvPr id="20" name="Straight Connector 19"/>
        <xdr:cNvCxnSpPr/>
      </xdr:nvCxnSpPr>
      <xdr:spPr>
        <a:xfrm>
          <a:off x="9596437" y="18514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83344</xdr:colOff>
      <xdr:row>95</xdr:row>
      <xdr:rowOff>71437</xdr:rowOff>
    </xdr:from>
    <xdr:to>
      <xdr:col>16</xdr:col>
      <xdr:colOff>892969</xdr:colOff>
      <xdr:row>95</xdr:row>
      <xdr:rowOff>71438</xdr:rowOff>
    </xdr:to>
    <xdr:cxnSp macro="">
      <xdr:nvCxnSpPr>
        <xdr:cNvPr id="21" name="Straight Connector 20"/>
        <xdr:cNvCxnSpPr/>
      </xdr:nvCxnSpPr>
      <xdr:spPr>
        <a:xfrm flipV="1">
          <a:off x="10217944" y="18692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35718</xdr:colOff>
      <xdr:row>93</xdr:row>
      <xdr:rowOff>71437</xdr:rowOff>
    </xdr:from>
    <xdr:to>
      <xdr:col>20</xdr:col>
      <xdr:colOff>583406</xdr:colOff>
      <xdr:row>93</xdr:row>
      <xdr:rowOff>71437</xdr:rowOff>
    </xdr:to>
    <xdr:cxnSp macro="">
      <xdr:nvCxnSpPr>
        <xdr:cNvPr id="22" name="Straight Connector 21"/>
        <xdr:cNvCxnSpPr/>
      </xdr:nvCxnSpPr>
      <xdr:spPr>
        <a:xfrm>
          <a:off x="12608718" y="18311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71437</xdr:colOff>
      <xdr:row>94</xdr:row>
      <xdr:rowOff>83343</xdr:rowOff>
    </xdr:from>
    <xdr:to>
      <xdr:col>21</xdr:col>
      <xdr:colOff>809624</xdr:colOff>
      <xdr:row>94</xdr:row>
      <xdr:rowOff>83343</xdr:rowOff>
    </xdr:to>
    <xdr:cxnSp macro="">
      <xdr:nvCxnSpPr>
        <xdr:cNvPr id="23" name="Straight Connector 22"/>
        <xdr:cNvCxnSpPr/>
      </xdr:nvCxnSpPr>
      <xdr:spPr>
        <a:xfrm>
          <a:off x="13254037" y="18514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83344</xdr:colOff>
      <xdr:row>95</xdr:row>
      <xdr:rowOff>71437</xdr:rowOff>
    </xdr:from>
    <xdr:to>
      <xdr:col>22</xdr:col>
      <xdr:colOff>892969</xdr:colOff>
      <xdr:row>95</xdr:row>
      <xdr:rowOff>71438</xdr:rowOff>
    </xdr:to>
    <xdr:cxnSp macro="">
      <xdr:nvCxnSpPr>
        <xdr:cNvPr id="24" name="Straight Connector 23"/>
        <xdr:cNvCxnSpPr/>
      </xdr:nvCxnSpPr>
      <xdr:spPr>
        <a:xfrm flipV="1">
          <a:off x="13875544" y="18692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35718</xdr:colOff>
      <xdr:row>103</xdr:row>
      <xdr:rowOff>71437</xdr:rowOff>
    </xdr:from>
    <xdr:to>
      <xdr:col>2</xdr:col>
      <xdr:colOff>583406</xdr:colOff>
      <xdr:row>103</xdr:row>
      <xdr:rowOff>71437</xdr:rowOff>
    </xdr:to>
    <xdr:cxnSp macro="">
      <xdr:nvCxnSpPr>
        <xdr:cNvPr id="25" name="Straight Connector 24"/>
        <xdr:cNvCxnSpPr/>
      </xdr:nvCxnSpPr>
      <xdr:spPr>
        <a:xfrm>
          <a:off x="1254918" y="20216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</xdr:colOff>
      <xdr:row>104</xdr:row>
      <xdr:rowOff>83343</xdr:rowOff>
    </xdr:from>
    <xdr:to>
      <xdr:col>3</xdr:col>
      <xdr:colOff>809624</xdr:colOff>
      <xdr:row>104</xdr:row>
      <xdr:rowOff>83343</xdr:rowOff>
    </xdr:to>
    <xdr:cxnSp macro="">
      <xdr:nvCxnSpPr>
        <xdr:cNvPr id="26" name="Straight Connector 25"/>
        <xdr:cNvCxnSpPr/>
      </xdr:nvCxnSpPr>
      <xdr:spPr>
        <a:xfrm>
          <a:off x="1900237" y="20419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83344</xdr:colOff>
      <xdr:row>105</xdr:row>
      <xdr:rowOff>71437</xdr:rowOff>
    </xdr:from>
    <xdr:to>
      <xdr:col>4</xdr:col>
      <xdr:colOff>892969</xdr:colOff>
      <xdr:row>105</xdr:row>
      <xdr:rowOff>71438</xdr:rowOff>
    </xdr:to>
    <xdr:cxnSp macro="">
      <xdr:nvCxnSpPr>
        <xdr:cNvPr id="27" name="Straight Connector 26"/>
        <xdr:cNvCxnSpPr/>
      </xdr:nvCxnSpPr>
      <xdr:spPr>
        <a:xfrm flipV="1">
          <a:off x="2521744" y="20597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35718</xdr:colOff>
      <xdr:row>103</xdr:row>
      <xdr:rowOff>71437</xdr:rowOff>
    </xdr:from>
    <xdr:to>
      <xdr:col>8</xdr:col>
      <xdr:colOff>583406</xdr:colOff>
      <xdr:row>103</xdr:row>
      <xdr:rowOff>71437</xdr:rowOff>
    </xdr:to>
    <xdr:cxnSp macro="">
      <xdr:nvCxnSpPr>
        <xdr:cNvPr id="28" name="Straight Connector 27"/>
        <xdr:cNvCxnSpPr/>
      </xdr:nvCxnSpPr>
      <xdr:spPr>
        <a:xfrm>
          <a:off x="4912518" y="20216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71437</xdr:colOff>
      <xdr:row>104</xdr:row>
      <xdr:rowOff>83343</xdr:rowOff>
    </xdr:from>
    <xdr:to>
      <xdr:col>9</xdr:col>
      <xdr:colOff>809624</xdr:colOff>
      <xdr:row>104</xdr:row>
      <xdr:rowOff>83343</xdr:rowOff>
    </xdr:to>
    <xdr:cxnSp macro="">
      <xdr:nvCxnSpPr>
        <xdr:cNvPr id="29" name="Straight Connector 28"/>
        <xdr:cNvCxnSpPr/>
      </xdr:nvCxnSpPr>
      <xdr:spPr>
        <a:xfrm>
          <a:off x="5557837" y="20419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83344</xdr:colOff>
      <xdr:row>105</xdr:row>
      <xdr:rowOff>71437</xdr:rowOff>
    </xdr:from>
    <xdr:to>
      <xdr:col>10</xdr:col>
      <xdr:colOff>892969</xdr:colOff>
      <xdr:row>105</xdr:row>
      <xdr:rowOff>71438</xdr:rowOff>
    </xdr:to>
    <xdr:cxnSp macro="">
      <xdr:nvCxnSpPr>
        <xdr:cNvPr id="30" name="Straight Connector 29"/>
        <xdr:cNvCxnSpPr/>
      </xdr:nvCxnSpPr>
      <xdr:spPr>
        <a:xfrm flipV="1">
          <a:off x="6179344" y="20597812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35718</xdr:colOff>
      <xdr:row>103</xdr:row>
      <xdr:rowOff>71437</xdr:rowOff>
    </xdr:from>
    <xdr:to>
      <xdr:col>14</xdr:col>
      <xdr:colOff>583406</xdr:colOff>
      <xdr:row>103</xdr:row>
      <xdr:rowOff>71437</xdr:rowOff>
    </xdr:to>
    <xdr:cxnSp macro="">
      <xdr:nvCxnSpPr>
        <xdr:cNvPr id="31" name="Straight Connector 30"/>
        <xdr:cNvCxnSpPr/>
      </xdr:nvCxnSpPr>
      <xdr:spPr>
        <a:xfrm>
          <a:off x="8951118" y="20216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71437</xdr:colOff>
      <xdr:row>104</xdr:row>
      <xdr:rowOff>83343</xdr:rowOff>
    </xdr:from>
    <xdr:to>
      <xdr:col>15</xdr:col>
      <xdr:colOff>809624</xdr:colOff>
      <xdr:row>104</xdr:row>
      <xdr:rowOff>83343</xdr:rowOff>
    </xdr:to>
    <xdr:cxnSp macro="">
      <xdr:nvCxnSpPr>
        <xdr:cNvPr id="32" name="Straight Connector 31"/>
        <xdr:cNvCxnSpPr/>
      </xdr:nvCxnSpPr>
      <xdr:spPr>
        <a:xfrm>
          <a:off x="9596437" y="20419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83344</xdr:colOff>
      <xdr:row>105</xdr:row>
      <xdr:rowOff>71437</xdr:rowOff>
    </xdr:from>
    <xdr:to>
      <xdr:col>16</xdr:col>
      <xdr:colOff>892969</xdr:colOff>
      <xdr:row>105</xdr:row>
      <xdr:rowOff>71438</xdr:rowOff>
    </xdr:to>
    <xdr:cxnSp macro="">
      <xdr:nvCxnSpPr>
        <xdr:cNvPr id="33" name="Straight Connector 32"/>
        <xdr:cNvCxnSpPr/>
      </xdr:nvCxnSpPr>
      <xdr:spPr>
        <a:xfrm flipV="1">
          <a:off x="10217944" y="20597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35718</xdr:colOff>
      <xdr:row>103</xdr:row>
      <xdr:rowOff>71437</xdr:rowOff>
    </xdr:from>
    <xdr:to>
      <xdr:col>20</xdr:col>
      <xdr:colOff>583406</xdr:colOff>
      <xdr:row>103</xdr:row>
      <xdr:rowOff>71437</xdr:rowOff>
    </xdr:to>
    <xdr:cxnSp macro="">
      <xdr:nvCxnSpPr>
        <xdr:cNvPr id="34" name="Straight Connector 33"/>
        <xdr:cNvCxnSpPr/>
      </xdr:nvCxnSpPr>
      <xdr:spPr>
        <a:xfrm>
          <a:off x="12608718" y="20216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71437</xdr:colOff>
      <xdr:row>104</xdr:row>
      <xdr:rowOff>83343</xdr:rowOff>
    </xdr:from>
    <xdr:to>
      <xdr:col>21</xdr:col>
      <xdr:colOff>809624</xdr:colOff>
      <xdr:row>104</xdr:row>
      <xdr:rowOff>83343</xdr:rowOff>
    </xdr:to>
    <xdr:cxnSp macro="">
      <xdr:nvCxnSpPr>
        <xdr:cNvPr id="35" name="Straight Connector 34"/>
        <xdr:cNvCxnSpPr/>
      </xdr:nvCxnSpPr>
      <xdr:spPr>
        <a:xfrm>
          <a:off x="13254037" y="20419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83344</xdr:colOff>
      <xdr:row>105</xdr:row>
      <xdr:rowOff>71437</xdr:rowOff>
    </xdr:from>
    <xdr:to>
      <xdr:col>22</xdr:col>
      <xdr:colOff>892969</xdr:colOff>
      <xdr:row>105</xdr:row>
      <xdr:rowOff>71438</xdr:rowOff>
    </xdr:to>
    <xdr:cxnSp macro="">
      <xdr:nvCxnSpPr>
        <xdr:cNvPr id="36" name="Straight Connector 35"/>
        <xdr:cNvCxnSpPr/>
      </xdr:nvCxnSpPr>
      <xdr:spPr>
        <a:xfrm flipV="1">
          <a:off x="13875544" y="20597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35718</xdr:colOff>
      <xdr:row>113</xdr:row>
      <xdr:rowOff>71437</xdr:rowOff>
    </xdr:from>
    <xdr:to>
      <xdr:col>2</xdr:col>
      <xdr:colOff>583406</xdr:colOff>
      <xdr:row>113</xdr:row>
      <xdr:rowOff>71437</xdr:rowOff>
    </xdr:to>
    <xdr:cxnSp macro="">
      <xdr:nvCxnSpPr>
        <xdr:cNvPr id="37" name="Straight Connector 36"/>
        <xdr:cNvCxnSpPr/>
      </xdr:nvCxnSpPr>
      <xdr:spPr>
        <a:xfrm>
          <a:off x="1254918" y="22121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</xdr:colOff>
      <xdr:row>114</xdr:row>
      <xdr:rowOff>83343</xdr:rowOff>
    </xdr:from>
    <xdr:to>
      <xdr:col>3</xdr:col>
      <xdr:colOff>809624</xdr:colOff>
      <xdr:row>114</xdr:row>
      <xdr:rowOff>83343</xdr:rowOff>
    </xdr:to>
    <xdr:cxnSp macro="">
      <xdr:nvCxnSpPr>
        <xdr:cNvPr id="38" name="Straight Connector 37"/>
        <xdr:cNvCxnSpPr/>
      </xdr:nvCxnSpPr>
      <xdr:spPr>
        <a:xfrm>
          <a:off x="1900237" y="22324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83344</xdr:colOff>
      <xdr:row>115</xdr:row>
      <xdr:rowOff>71437</xdr:rowOff>
    </xdr:from>
    <xdr:to>
      <xdr:col>4</xdr:col>
      <xdr:colOff>892969</xdr:colOff>
      <xdr:row>115</xdr:row>
      <xdr:rowOff>71438</xdr:rowOff>
    </xdr:to>
    <xdr:cxnSp macro="">
      <xdr:nvCxnSpPr>
        <xdr:cNvPr id="39" name="Straight Connector 38"/>
        <xdr:cNvCxnSpPr/>
      </xdr:nvCxnSpPr>
      <xdr:spPr>
        <a:xfrm flipV="1">
          <a:off x="2521744" y="22502812"/>
          <a:ext cx="523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35718</xdr:colOff>
      <xdr:row>113</xdr:row>
      <xdr:rowOff>71437</xdr:rowOff>
    </xdr:from>
    <xdr:to>
      <xdr:col>8</xdr:col>
      <xdr:colOff>583406</xdr:colOff>
      <xdr:row>113</xdr:row>
      <xdr:rowOff>71437</xdr:rowOff>
    </xdr:to>
    <xdr:cxnSp macro="">
      <xdr:nvCxnSpPr>
        <xdr:cNvPr id="40" name="Straight Connector 39"/>
        <xdr:cNvCxnSpPr/>
      </xdr:nvCxnSpPr>
      <xdr:spPr>
        <a:xfrm>
          <a:off x="4912518" y="22121812"/>
          <a:ext cx="5476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71437</xdr:colOff>
      <xdr:row>114</xdr:row>
      <xdr:rowOff>83343</xdr:rowOff>
    </xdr:from>
    <xdr:to>
      <xdr:col>9</xdr:col>
      <xdr:colOff>809624</xdr:colOff>
      <xdr:row>114</xdr:row>
      <xdr:rowOff>83343</xdr:rowOff>
    </xdr:to>
    <xdr:cxnSp macro="">
      <xdr:nvCxnSpPr>
        <xdr:cNvPr id="41" name="Straight Connector 40"/>
        <xdr:cNvCxnSpPr/>
      </xdr:nvCxnSpPr>
      <xdr:spPr>
        <a:xfrm>
          <a:off x="5557837" y="22324218"/>
          <a:ext cx="5381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83344</xdr:colOff>
      <xdr:row>115</xdr:row>
      <xdr:rowOff>71437</xdr:rowOff>
    </xdr:from>
    <xdr:to>
      <xdr:col>10</xdr:col>
      <xdr:colOff>892969</xdr:colOff>
      <xdr:row>115</xdr:row>
      <xdr:rowOff>71438</xdr:rowOff>
    </xdr:to>
    <xdr:cxnSp macro="">
      <xdr:nvCxnSpPr>
        <xdr:cNvPr id="42" name="Straight Connector 41"/>
        <xdr:cNvCxnSpPr/>
      </xdr:nvCxnSpPr>
      <xdr:spPr>
        <a:xfrm flipV="1">
          <a:off x="6179344" y="22502812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248245</xdr:colOff>
      <xdr:row>120</xdr:row>
      <xdr:rowOff>107155</xdr:rowOff>
    </xdr:from>
    <xdr:ext cx="1085254" cy="7024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" name="TextBox 42"/>
            <xdr:cNvSpPr txBox="1"/>
          </xdr:nvSpPr>
          <xdr:spPr>
            <a:xfrm>
              <a:off x="4515445" y="234910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𝐾𝑇𝐺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43" name="TextBox 42"/>
            <xdr:cNvSpPr txBox="1"/>
          </xdr:nvSpPr>
          <xdr:spPr>
            <a:xfrm>
              <a:off x="4515445" y="23491030"/>
              <a:ext cx="1085254" cy="702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𝐾𝑇𝐺/(𝑟 𝑥 𝐴 𝑋 𝐵)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7</xdr:col>
      <xdr:colOff>269081</xdr:colOff>
      <xdr:row>122</xdr:row>
      <xdr:rowOff>150018</xdr:rowOff>
    </xdr:from>
    <xdr:ext cx="1112044" cy="31803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4" name="TextBox 43"/>
            <xdr:cNvSpPr txBox="1"/>
          </xdr:nvSpPr>
          <xdr:spPr>
            <a:xfrm>
              <a:off x="4536281" y="23914893"/>
              <a:ext cx="1112044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√</m:t>
                    </m:r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39,08</m:t>
                        </m:r>
                      </m:num>
                      <m:den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2 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3 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d-ID" sz="1100" b="0" i="1">
                            <a:latin typeface="Cambria Math" panose="02040503050406030204" pitchFamily="18" charset="0"/>
                          </a:rPr>
                          <m:t> 13</m:t>
                        </m:r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44" name="TextBox 43"/>
            <xdr:cNvSpPr txBox="1"/>
          </xdr:nvSpPr>
          <xdr:spPr>
            <a:xfrm>
              <a:off x="4536281" y="23914893"/>
              <a:ext cx="1112044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id-ID" sz="1100" b="0" i="0">
                  <a:latin typeface="Cambria Math" panose="02040503050406030204" pitchFamily="18" charset="0"/>
                </a:rPr>
                <a:t>39,08/(2 𝑥 3 𝑥 13)</a:t>
              </a:r>
              <a:endParaRPr lang="id-ID" sz="1100"/>
            </a:p>
          </xdr:txBody>
        </xdr:sp>
      </mc:Fallback>
    </mc:AlternateContent>
    <xdr:clientData/>
  </xdr:oneCellAnchor>
  <xdr:twoCellAnchor>
    <xdr:from>
      <xdr:col>7</xdr:col>
      <xdr:colOff>35719</xdr:colOff>
      <xdr:row>137</xdr:row>
      <xdr:rowOff>107156</xdr:rowOff>
    </xdr:from>
    <xdr:to>
      <xdr:col>7</xdr:col>
      <xdr:colOff>573881</xdr:colOff>
      <xdr:row>137</xdr:row>
      <xdr:rowOff>107156</xdr:rowOff>
    </xdr:to>
    <xdr:cxnSp macro="">
      <xdr:nvCxnSpPr>
        <xdr:cNvPr id="45" name="Straight Connector 44"/>
        <xdr:cNvCxnSpPr/>
      </xdr:nvCxnSpPr>
      <xdr:spPr>
        <a:xfrm>
          <a:off x="4302919" y="26729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11</xdr:col>
      <xdr:colOff>83343</xdr:colOff>
      <xdr:row>141</xdr:row>
      <xdr:rowOff>119062</xdr:rowOff>
    </xdr:from>
    <xdr:to>
      <xdr:col>11</xdr:col>
      <xdr:colOff>892969</xdr:colOff>
      <xdr:row>141</xdr:row>
      <xdr:rowOff>119063</xdr:rowOff>
    </xdr:to>
    <xdr:cxnSp macro="">
      <xdr:nvCxnSpPr>
        <xdr:cNvPr id="46" name="Straight Connector 45"/>
        <xdr:cNvCxnSpPr/>
      </xdr:nvCxnSpPr>
      <xdr:spPr>
        <a:xfrm flipV="1">
          <a:off x="6912768" y="27503437"/>
          <a:ext cx="781051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8</xdr:col>
      <xdr:colOff>238125</xdr:colOff>
      <xdr:row>140</xdr:row>
      <xdr:rowOff>95249</xdr:rowOff>
    </xdr:from>
    <xdr:to>
      <xdr:col>10</xdr:col>
      <xdr:colOff>738187</xdr:colOff>
      <xdr:row>140</xdr:row>
      <xdr:rowOff>95250</xdr:rowOff>
    </xdr:to>
    <xdr:cxnSp macro="">
      <xdr:nvCxnSpPr>
        <xdr:cNvPr id="47" name="Straight Connector 46"/>
        <xdr:cNvCxnSpPr/>
      </xdr:nvCxnSpPr>
      <xdr:spPr>
        <a:xfrm>
          <a:off x="5114925" y="27289124"/>
          <a:ext cx="1719262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12</xdr:col>
      <xdr:colOff>35719</xdr:colOff>
      <xdr:row>142</xdr:row>
      <xdr:rowOff>107156</xdr:rowOff>
    </xdr:from>
    <xdr:to>
      <xdr:col>12</xdr:col>
      <xdr:colOff>666750</xdr:colOff>
      <xdr:row>142</xdr:row>
      <xdr:rowOff>107157</xdr:rowOff>
    </xdr:to>
    <xdr:cxnSp macro="">
      <xdr:nvCxnSpPr>
        <xdr:cNvPr id="48" name="Straight Connector 47"/>
        <xdr:cNvCxnSpPr/>
      </xdr:nvCxnSpPr>
      <xdr:spPr>
        <a:xfrm flipV="1">
          <a:off x="7731919" y="27682031"/>
          <a:ext cx="573881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154781</xdr:colOff>
      <xdr:row>144</xdr:row>
      <xdr:rowOff>95249</xdr:rowOff>
    </xdr:from>
    <xdr:to>
      <xdr:col>14</xdr:col>
      <xdr:colOff>573881</xdr:colOff>
      <xdr:row>144</xdr:row>
      <xdr:rowOff>95250</xdr:rowOff>
    </xdr:to>
    <xdr:cxnSp macro="">
      <xdr:nvCxnSpPr>
        <xdr:cNvPr id="49" name="Straight Connector 48"/>
        <xdr:cNvCxnSpPr/>
      </xdr:nvCxnSpPr>
      <xdr:spPr>
        <a:xfrm>
          <a:off x="8460581" y="28051124"/>
          <a:ext cx="1028700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15</xdr:col>
      <xdr:colOff>47624</xdr:colOff>
      <xdr:row>146</xdr:row>
      <xdr:rowOff>119062</xdr:rowOff>
    </xdr:from>
    <xdr:to>
      <xdr:col>17</xdr:col>
      <xdr:colOff>523875</xdr:colOff>
      <xdr:row>146</xdr:row>
      <xdr:rowOff>119062</xdr:rowOff>
    </xdr:to>
    <xdr:cxnSp macro="">
      <xdr:nvCxnSpPr>
        <xdr:cNvPr id="50" name="Straight Connector 49"/>
        <xdr:cNvCxnSpPr/>
      </xdr:nvCxnSpPr>
      <xdr:spPr>
        <a:xfrm>
          <a:off x="9572624" y="28455937"/>
          <a:ext cx="1695451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18</xdr:col>
      <xdr:colOff>47625</xdr:colOff>
      <xdr:row>148</xdr:row>
      <xdr:rowOff>95250</xdr:rowOff>
    </xdr:from>
    <xdr:to>
      <xdr:col>18</xdr:col>
      <xdr:colOff>585787</xdr:colOff>
      <xdr:row>148</xdr:row>
      <xdr:rowOff>95250</xdr:rowOff>
    </xdr:to>
    <xdr:cxnSp macro="">
      <xdr:nvCxnSpPr>
        <xdr:cNvPr id="51" name="Straight Connector 50"/>
        <xdr:cNvCxnSpPr/>
      </xdr:nvCxnSpPr>
      <xdr:spPr>
        <a:xfrm>
          <a:off x="11401425" y="288131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19</xdr:col>
      <xdr:colOff>35718</xdr:colOff>
      <xdr:row>149</xdr:row>
      <xdr:rowOff>83343</xdr:rowOff>
    </xdr:from>
    <xdr:to>
      <xdr:col>19</xdr:col>
      <xdr:colOff>573880</xdr:colOff>
      <xdr:row>149</xdr:row>
      <xdr:rowOff>83343</xdr:rowOff>
    </xdr:to>
    <xdr:cxnSp macro="">
      <xdr:nvCxnSpPr>
        <xdr:cNvPr id="52" name="Straight Connector 51"/>
        <xdr:cNvCxnSpPr/>
      </xdr:nvCxnSpPr>
      <xdr:spPr>
        <a:xfrm>
          <a:off x="11999118" y="289917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35719</xdr:colOff>
      <xdr:row>159</xdr:row>
      <xdr:rowOff>107156</xdr:rowOff>
    </xdr:from>
    <xdr:to>
      <xdr:col>2</xdr:col>
      <xdr:colOff>573881</xdr:colOff>
      <xdr:row>159</xdr:row>
      <xdr:rowOff>107156</xdr:rowOff>
    </xdr:to>
    <xdr:cxnSp macro="">
      <xdr:nvCxnSpPr>
        <xdr:cNvPr id="53" name="Straight Connector 52"/>
        <xdr:cNvCxnSpPr/>
      </xdr:nvCxnSpPr>
      <xdr:spPr>
        <a:xfrm>
          <a:off x="1254919" y="30920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8</xdr:col>
      <xdr:colOff>35720</xdr:colOff>
      <xdr:row>165</xdr:row>
      <xdr:rowOff>107156</xdr:rowOff>
    </xdr:from>
    <xdr:to>
      <xdr:col>8</xdr:col>
      <xdr:colOff>573882</xdr:colOff>
      <xdr:row>165</xdr:row>
      <xdr:rowOff>107156</xdr:rowOff>
    </xdr:to>
    <xdr:cxnSp macro="">
      <xdr:nvCxnSpPr>
        <xdr:cNvPr id="54" name="Straight Connector 53"/>
        <xdr:cNvCxnSpPr/>
      </xdr:nvCxnSpPr>
      <xdr:spPr>
        <a:xfrm>
          <a:off x="4912520" y="32063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6</xdr:col>
      <xdr:colOff>83343</xdr:colOff>
      <xdr:row>163</xdr:row>
      <xdr:rowOff>119062</xdr:rowOff>
    </xdr:from>
    <xdr:to>
      <xdr:col>6</xdr:col>
      <xdr:colOff>892969</xdr:colOff>
      <xdr:row>163</xdr:row>
      <xdr:rowOff>119063</xdr:rowOff>
    </xdr:to>
    <xdr:cxnSp macro="">
      <xdr:nvCxnSpPr>
        <xdr:cNvPr id="55" name="Straight Connector 54"/>
        <xdr:cNvCxnSpPr/>
      </xdr:nvCxnSpPr>
      <xdr:spPr>
        <a:xfrm flipV="1">
          <a:off x="3740943" y="31694437"/>
          <a:ext cx="523876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130969</xdr:colOff>
      <xdr:row>162</xdr:row>
      <xdr:rowOff>95249</xdr:rowOff>
    </xdr:from>
    <xdr:to>
      <xdr:col>6</xdr:col>
      <xdr:colOff>7143</xdr:colOff>
      <xdr:row>162</xdr:row>
      <xdr:rowOff>95250</xdr:rowOff>
    </xdr:to>
    <xdr:cxnSp macro="">
      <xdr:nvCxnSpPr>
        <xdr:cNvPr id="56" name="Straight Connector 55"/>
        <xdr:cNvCxnSpPr/>
      </xdr:nvCxnSpPr>
      <xdr:spPr>
        <a:xfrm>
          <a:off x="2569369" y="31480124"/>
          <a:ext cx="1095374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7</xdr:col>
      <xdr:colOff>35719</xdr:colOff>
      <xdr:row>164</xdr:row>
      <xdr:rowOff>107156</xdr:rowOff>
    </xdr:from>
    <xdr:to>
      <xdr:col>7</xdr:col>
      <xdr:colOff>666750</xdr:colOff>
      <xdr:row>164</xdr:row>
      <xdr:rowOff>107157</xdr:rowOff>
    </xdr:to>
    <xdr:cxnSp macro="">
      <xdr:nvCxnSpPr>
        <xdr:cNvPr id="57" name="Straight Connector 56"/>
        <xdr:cNvCxnSpPr/>
      </xdr:nvCxnSpPr>
      <xdr:spPr>
        <a:xfrm flipV="1">
          <a:off x="4302919" y="31873031"/>
          <a:ext cx="573881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9</xdr:col>
      <xdr:colOff>11906</xdr:colOff>
      <xdr:row>168</xdr:row>
      <xdr:rowOff>71437</xdr:rowOff>
    </xdr:from>
    <xdr:to>
      <xdr:col>11</xdr:col>
      <xdr:colOff>821531</xdr:colOff>
      <xdr:row>168</xdr:row>
      <xdr:rowOff>71437</xdr:rowOff>
    </xdr:to>
    <xdr:cxnSp macro="">
      <xdr:nvCxnSpPr>
        <xdr:cNvPr id="58" name="Straight Connector 57"/>
        <xdr:cNvCxnSpPr/>
      </xdr:nvCxnSpPr>
      <xdr:spPr>
        <a:xfrm>
          <a:off x="5498306" y="32599312"/>
          <a:ext cx="2152650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12</xdr:col>
      <xdr:colOff>47624</xdr:colOff>
      <xdr:row>169</xdr:row>
      <xdr:rowOff>95249</xdr:rowOff>
    </xdr:from>
    <xdr:to>
      <xdr:col>12</xdr:col>
      <xdr:colOff>583406</xdr:colOff>
      <xdr:row>169</xdr:row>
      <xdr:rowOff>95250</xdr:rowOff>
    </xdr:to>
    <xdr:cxnSp macro="">
      <xdr:nvCxnSpPr>
        <xdr:cNvPr id="59" name="Straight Connector 58"/>
        <xdr:cNvCxnSpPr/>
      </xdr:nvCxnSpPr>
      <xdr:spPr>
        <a:xfrm flipV="1">
          <a:off x="7743824" y="32813624"/>
          <a:ext cx="535782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47625</xdr:colOff>
      <xdr:row>170</xdr:row>
      <xdr:rowOff>95250</xdr:rowOff>
    </xdr:from>
    <xdr:to>
      <xdr:col>13</xdr:col>
      <xdr:colOff>585787</xdr:colOff>
      <xdr:row>170</xdr:row>
      <xdr:rowOff>95250</xdr:rowOff>
    </xdr:to>
    <xdr:cxnSp macro="">
      <xdr:nvCxnSpPr>
        <xdr:cNvPr id="60" name="Straight Connector 59"/>
        <xdr:cNvCxnSpPr/>
      </xdr:nvCxnSpPr>
      <xdr:spPr>
        <a:xfrm>
          <a:off x="8353425" y="330041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35718</xdr:colOff>
      <xdr:row>171</xdr:row>
      <xdr:rowOff>83343</xdr:rowOff>
    </xdr:from>
    <xdr:to>
      <xdr:col>14</xdr:col>
      <xdr:colOff>573880</xdr:colOff>
      <xdr:row>171</xdr:row>
      <xdr:rowOff>83343</xdr:rowOff>
    </xdr:to>
    <xdr:cxnSp macro="">
      <xdr:nvCxnSpPr>
        <xdr:cNvPr id="61" name="Straight Connector 60"/>
        <xdr:cNvCxnSpPr/>
      </xdr:nvCxnSpPr>
      <xdr:spPr>
        <a:xfrm>
          <a:off x="8951118" y="331827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23812</xdr:colOff>
      <xdr:row>160</xdr:row>
      <xdr:rowOff>119063</xdr:rowOff>
    </xdr:from>
    <xdr:to>
      <xdr:col>3</xdr:col>
      <xdr:colOff>561974</xdr:colOff>
      <xdr:row>160</xdr:row>
      <xdr:rowOff>119063</xdr:rowOff>
    </xdr:to>
    <xdr:cxnSp macro="">
      <xdr:nvCxnSpPr>
        <xdr:cNvPr id="62" name="Straight Connector 61"/>
        <xdr:cNvCxnSpPr/>
      </xdr:nvCxnSpPr>
      <xdr:spPr>
        <a:xfrm>
          <a:off x="1852612" y="3112293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35719</xdr:colOff>
      <xdr:row>181</xdr:row>
      <xdr:rowOff>107156</xdr:rowOff>
    </xdr:from>
    <xdr:to>
      <xdr:col>2</xdr:col>
      <xdr:colOff>573881</xdr:colOff>
      <xdr:row>181</xdr:row>
      <xdr:rowOff>107156</xdr:rowOff>
    </xdr:to>
    <xdr:cxnSp macro="">
      <xdr:nvCxnSpPr>
        <xdr:cNvPr id="63" name="Straight Connector 62"/>
        <xdr:cNvCxnSpPr/>
      </xdr:nvCxnSpPr>
      <xdr:spPr>
        <a:xfrm>
          <a:off x="1254919" y="35111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8</xdr:col>
      <xdr:colOff>35720</xdr:colOff>
      <xdr:row>187</xdr:row>
      <xdr:rowOff>107156</xdr:rowOff>
    </xdr:from>
    <xdr:to>
      <xdr:col>8</xdr:col>
      <xdr:colOff>573882</xdr:colOff>
      <xdr:row>187</xdr:row>
      <xdr:rowOff>107156</xdr:rowOff>
    </xdr:to>
    <xdr:cxnSp macro="">
      <xdr:nvCxnSpPr>
        <xdr:cNvPr id="64" name="Straight Connector 63"/>
        <xdr:cNvCxnSpPr/>
      </xdr:nvCxnSpPr>
      <xdr:spPr>
        <a:xfrm>
          <a:off x="4912520" y="36254531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130969</xdr:colOff>
      <xdr:row>184</xdr:row>
      <xdr:rowOff>95249</xdr:rowOff>
    </xdr:from>
    <xdr:to>
      <xdr:col>6</xdr:col>
      <xdr:colOff>7143</xdr:colOff>
      <xdr:row>184</xdr:row>
      <xdr:rowOff>95250</xdr:rowOff>
    </xdr:to>
    <xdr:cxnSp macro="">
      <xdr:nvCxnSpPr>
        <xdr:cNvPr id="65" name="Straight Connector 64"/>
        <xdr:cNvCxnSpPr/>
      </xdr:nvCxnSpPr>
      <xdr:spPr>
        <a:xfrm>
          <a:off x="2569369" y="35671124"/>
          <a:ext cx="1095374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6</xdr:col>
      <xdr:colOff>23812</xdr:colOff>
      <xdr:row>186</xdr:row>
      <xdr:rowOff>107156</xdr:rowOff>
    </xdr:from>
    <xdr:to>
      <xdr:col>8</xdr:col>
      <xdr:colOff>2381</xdr:colOff>
      <xdr:row>186</xdr:row>
      <xdr:rowOff>107157</xdr:rowOff>
    </xdr:to>
    <xdr:cxnSp macro="">
      <xdr:nvCxnSpPr>
        <xdr:cNvPr id="66" name="Straight Connector 65"/>
        <xdr:cNvCxnSpPr/>
      </xdr:nvCxnSpPr>
      <xdr:spPr>
        <a:xfrm>
          <a:off x="3681412" y="36064031"/>
          <a:ext cx="1197769" cy="1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9</xdr:col>
      <xdr:colOff>11906</xdr:colOff>
      <xdr:row>190</xdr:row>
      <xdr:rowOff>71437</xdr:rowOff>
    </xdr:from>
    <xdr:to>
      <xdr:col>12</xdr:col>
      <xdr:colOff>702469</xdr:colOff>
      <xdr:row>190</xdr:row>
      <xdr:rowOff>71437</xdr:rowOff>
    </xdr:to>
    <xdr:cxnSp macro="">
      <xdr:nvCxnSpPr>
        <xdr:cNvPr id="67" name="Straight Connector 66"/>
        <xdr:cNvCxnSpPr/>
      </xdr:nvCxnSpPr>
      <xdr:spPr>
        <a:xfrm>
          <a:off x="5498306" y="36790312"/>
          <a:ext cx="2805113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13</xdr:col>
      <xdr:colOff>47625</xdr:colOff>
      <xdr:row>192</xdr:row>
      <xdr:rowOff>95250</xdr:rowOff>
    </xdr:from>
    <xdr:to>
      <xdr:col>13</xdr:col>
      <xdr:colOff>585787</xdr:colOff>
      <xdr:row>192</xdr:row>
      <xdr:rowOff>95250</xdr:rowOff>
    </xdr:to>
    <xdr:cxnSp macro="">
      <xdr:nvCxnSpPr>
        <xdr:cNvPr id="68" name="Straight Connector 67"/>
        <xdr:cNvCxnSpPr/>
      </xdr:nvCxnSpPr>
      <xdr:spPr>
        <a:xfrm>
          <a:off x="8353425" y="37195125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35718</xdr:colOff>
      <xdr:row>193</xdr:row>
      <xdr:rowOff>83343</xdr:rowOff>
    </xdr:from>
    <xdr:to>
      <xdr:col>14</xdr:col>
      <xdr:colOff>573880</xdr:colOff>
      <xdr:row>193</xdr:row>
      <xdr:rowOff>83343</xdr:rowOff>
    </xdr:to>
    <xdr:cxnSp macro="">
      <xdr:nvCxnSpPr>
        <xdr:cNvPr id="69" name="Straight Connector 68"/>
        <xdr:cNvCxnSpPr/>
      </xdr:nvCxnSpPr>
      <xdr:spPr>
        <a:xfrm>
          <a:off x="8951118" y="3737371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23812</xdr:colOff>
      <xdr:row>182</xdr:row>
      <xdr:rowOff>119063</xdr:rowOff>
    </xdr:from>
    <xdr:to>
      <xdr:col>3</xdr:col>
      <xdr:colOff>561974</xdr:colOff>
      <xdr:row>182</xdr:row>
      <xdr:rowOff>119063</xdr:rowOff>
    </xdr:to>
    <xdr:cxnSp macro="">
      <xdr:nvCxnSpPr>
        <xdr:cNvPr id="70" name="Straight Connector 69"/>
        <xdr:cNvCxnSpPr/>
      </xdr:nvCxnSpPr>
      <xdr:spPr>
        <a:xfrm>
          <a:off x="1852612" y="35313938"/>
          <a:ext cx="538162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4"/>
  <sheetViews>
    <sheetView topLeftCell="A103" zoomScale="60" zoomScaleNormal="60" workbookViewId="0">
      <selection activeCell="Z117" sqref="Z117"/>
    </sheetView>
  </sheetViews>
  <sheetFormatPr defaultRowHeight="15" x14ac:dyDescent="0.25"/>
  <cols>
    <col min="11" max="11" width="13.28515625" bestFit="1" customWidth="1"/>
    <col min="12" max="12" width="15.5703125" customWidth="1"/>
  </cols>
  <sheetData>
    <row r="1" spans="1:24" x14ac:dyDescent="0.25">
      <c r="A1" s="1" t="s">
        <v>0</v>
      </c>
      <c r="B1" s="1"/>
      <c r="C1" s="1"/>
    </row>
    <row r="2" spans="1:24" ht="15.75" thickBot="1" x14ac:dyDescent="0.3"/>
    <row r="3" spans="1:24" ht="48" thickBot="1" x14ac:dyDescent="0.3">
      <c r="I3" s="2" t="s">
        <v>1</v>
      </c>
      <c r="J3" s="3" t="s">
        <v>2</v>
      </c>
      <c r="K3" s="3" t="s">
        <v>3</v>
      </c>
      <c r="L3" s="3" t="s">
        <v>4</v>
      </c>
      <c r="M3" s="3" t="s">
        <v>5</v>
      </c>
      <c r="N3" s="4" t="s">
        <v>6</v>
      </c>
      <c r="Q3" t="s">
        <v>7</v>
      </c>
    </row>
    <row r="4" spans="1:24" ht="16.5" thickBot="1" x14ac:dyDescent="0.3">
      <c r="A4" s="5" t="s">
        <v>8</v>
      </c>
      <c r="B4" s="1" t="s">
        <v>9</v>
      </c>
      <c r="C4" s="1"/>
      <c r="D4" s="6" t="s">
        <v>10</v>
      </c>
      <c r="E4" s="7" t="s">
        <v>11</v>
      </c>
      <c r="F4" s="8" t="s">
        <v>12</v>
      </c>
      <c r="I4" s="9" t="s">
        <v>13</v>
      </c>
      <c r="J4" s="10">
        <v>2</v>
      </c>
      <c r="K4" s="11">
        <f>L14</f>
        <v>1440.3076923076878</v>
      </c>
      <c r="L4" s="11">
        <f>L20</f>
        <v>720.15384615384392</v>
      </c>
      <c r="M4" s="11">
        <f>L26</f>
        <v>18.429133858267658</v>
      </c>
      <c r="N4" s="12">
        <f>FINV(0.05,J4,$J$7)</f>
        <v>3.2380961351592941</v>
      </c>
      <c r="O4" t="s">
        <v>14</v>
      </c>
      <c r="Q4" s="13" t="s">
        <v>8</v>
      </c>
      <c r="R4" s="14" t="s">
        <v>9</v>
      </c>
      <c r="S4" s="14"/>
      <c r="T4" s="15" t="s">
        <v>15</v>
      </c>
      <c r="W4" s="16" t="s">
        <v>16</v>
      </c>
      <c r="X4" t="s">
        <v>17</v>
      </c>
    </row>
    <row r="5" spans="1:24" ht="16.5" thickBot="1" x14ac:dyDescent="0.3">
      <c r="A5" s="5"/>
      <c r="B5">
        <v>1</v>
      </c>
      <c r="C5">
        <v>2</v>
      </c>
      <c r="D5" s="6"/>
      <c r="E5" s="7"/>
      <c r="F5" s="8"/>
      <c r="I5" s="9" t="s">
        <v>18</v>
      </c>
      <c r="J5" s="10">
        <v>12</v>
      </c>
      <c r="K5" s="11">
        <f>L15</f>
        <v>16578.461538461561</v>
      </c>
      <c r="L5" s="11">
        <f>L21</f>
        <v>1381.5384615384635</v>
      </c>
      <c r="M5" s="11">
        <f>L27</f>
        <v>35.354330708661465</v>
      </c>
      <c r="N5" s="12">
        <f>FINV(0.05,J5,$J$7)</f>
        <v>2.0101826596053747</v>
      </c>
      <c r="O5" t="s">
        <v>14</v>
      </c>
      <c r="Q5" s="13"/>
      <c r="R5">
        <v>1</v>
      </c>
      <c r="S5">
        <v>2</v>
      </c>
      <c r="W5" s="16" t="s">
        <v>19</v>
      </c>
      <c r="X5" t="s">
        <v>20</v>
      </c>
    </row>
    <row r="6" spans="1:24" ht="16.5" thickBot="1" x14ac:dyDescent="0.3">
      <c r="A6" t="s">
        <v>21</v>
      </c>
      <c r="B6">
        <v>57.999999999999993</v>
      </c>
      <c r="C6">
        <v>54</v>
      </c>
      <c r="D6">
        <f>SUM(B6:C6)</f>
        <v>112</v>
      </c>
      <c r="E6">
        <f>AVERAGE(B6:C6)</f>
        <v>56</v>
      </c>
      <c r="F6">
        <f>D6*D6</f>
        <v>12544</v>
      </c>
      <c r="I6" s="9" t="s">
        <v>22</v>
      </c>
      <c r="J6" s="10">
        <v>24</v>
      </c>
      <c r="K6" s="11">
        <f>L16</f>
        <v>3315.6923076923122</v>
      </c>
      <c r="L6" s="11">
        <f>L22</f>
        <v>138.15384615384633</v>
      </c>
      <c r="M6" s="11">
        <f>L28</f>
        <v>3.5354330708661461</v>
      </c>
      <c r="N6" s="12">
        <f>FINV(0.05,J6,$J$7)</f>
        <v>1.800138237924644</v>
      </c>
      <c r="O6" t="s">
        <v>23</v>
      </c>
      <c r="Q6" t="s">
        <v>21</v>
      </c>
      <c r="R6">
        <f t="shared" ref="R6:S44" si="0">B6*B6</f>
        <v>3363.9999999999991</v>
      </c>
      <c r="S6">
        <f t="shared" si="0"/>
        <v>2916</v>
      </c>
      <c r="T6">
        <f>SUM(R6:S6)</f>
        <v>6279.9999999999991</v>
      </c>
      <c r="W6" s="16" t="s">
        <v>24</v>
      </c>
      <c r="X6" t="s">
        <v>25</v>
      </c>
    </row>
    <row r="7" spans="1:24" ht="16.5" thickBot="1" x14ac:dyDescent="0.3">
      <c r="A7" t="s">
        <v>26</v>
      </c>
      <c r="B7">
        <v>60</v>
      </c>
      <c r="C7">
        <v>60</v>
      </c>
      <c r="D7">
        <f t="shared" ref="D7:D44" si="1">SUM(B7:C7)</f>
        <v>120</v>
      </c>
      <c r="E7">
        <f t="shared" ref="E7:E44" si="2">AVERAGE(B7:C7)</f>
        <v>60</v>
      </c>
      <c r="F7">
        <f t="shared" ref="F7:F44" si="3">D7*D7</f>
        <v>14400</v>
      </c>
      <c r="I7" s="9" t="s">
        <v>27</v>
      </c>
      <c r="J7" s="10">
        <v>39</v>
      </c>
      <c r="K7" s="11">
        <f>L17</f>
        <v>1524</v>
      </c>
      <c r="L7" s="11">
        <f>L23</f>
        <v>39.07692307692308</v>
      </c>
      <c r="M7" s="11"/>
      <c r="N7" s="12"/>
      <c r="Q7" t="s">
        <v>26</v>
      </c>
      <c r="R7">
        <f t="shared" si="0"/>
        <v>3600</v>
      </c>
      <c r="S7">
        <f t="shared" si="0"/>
        <v>3600</v>
      </c>
      <c r="T7">
        <f t="shared" ref="T7:T44" si="4">SUM(R7:S7)</f>
        <v>7200</v>
      </c>
      <c r="W7" s="16" t="s">
        <v>28</v>
      </c>
      <c r="X7" t="s">
        <v>29</v>
      </c>
    </row>
    <row r="8" spans="1:24" ht="16.5" thickBot="1" x14ac:dyDescent="0.3">
      <c r="A8" t="s">
        <v>30</v>
      </c>
      <c r="B8">
        <v>72</v>
      </c>
      <c r="C8">
        <v>72</v>
      </c>
      <c r="D8">
        <f t="shared" si="1"/>
        <v>144</v>
      </c>
      <c r="E8">
        <f t="shared" si="2"/>
        <v>72</v>
      </c>
      <c r="F8">
        <f t="shared" si="3"/>
        <v>20736</v>
      </c>
      <c r="I8" s="9" t="s">
        <v>31</v>
      </c>
      <c r="J8" s="10">
        <v>77</v>
      </c>
      <c r="K8" s="10"/>
      <c r="L8" s="10"/>
      <c r="M8" s="10"/>
      <c r="N8" s="17"/>
      <c r="Q8" t="s">
        <v>30</v>
      </c>
      <c r="R8">
        <f t="shared" si="0"/>
        <v>5184</v>
      </c>
      <c r="S8">
        <f t="shared" si="0"/>
        <v>5184</v>
      </c>
      <c r="T8">
        <f t="shared" si="4"/>
        <v>10368</v>
      </c>
      <c r="W8" s="16" t="s">
        <v>32</v>
      </c>
      <c r="X8" t="s">
        <v>33</v>
      </c>
    </row>
    <row r="9" spans="1:24" x14ac:dyDescent="0.25">
      <c r="A9" t="s">
        <v>34</v>
      </c>
      <c r="B9">
        <v>68</v>
      </c>
      <c r="C9">
        <v>54</v>
      </c>
      <c r="D9">
        <f t="shared" si="1"/>
        <v>122</v>
      </c>
      <c r="E9">
        <f t="shared" si="2"/>
        <v>61</v>
      </c>
      <c r="F9">
        <f t="shared" si="3"/>
        <v>14884</v>
      </c>
      <c r="Q9" t="s">
        <v>34</v>
      </c>
      <c r="R9">
        <f t="shared" si="0"/>
        <v>4624</v>
      </c>
      <c r="S9">
        <f t="shared" si="0"/>
        <v>2916</v>
      </c>
      <c r="T9">
        <f t="shared" si="4"/>
        <v>7540</v>
      </c>
      <c r="W9" s="16" t="s">
        <v>35</v>
      </c>
      <c r="X9" t="s">
        <v>36</v>
      </c>
    </row>
    <row r="10" spans="1:24" x14ac:dyDescent="0.25">
      <c r="A10" t="s">
        <v>37</v>
      </c>
      <c r="B10">
        <v>72</v>
      </c>
      <c r="C10">
        <v>72</v>
      </c>
      <c r="D10">
        <f t="shared" si="1"/>
        <v>144</v>
      </c>
      <c r="E10">
        <f t="shared" si="2"/>
        <v>72</v>
      </c>
      <c r="F10">
        <f t="shared" si="3"/>
        <v>20736</v>
      </c>
      <c r="Q10" t="s">
        <v>37</v>
      </c>
      <c r="R10">
        <f t="shared" si="0"/>
        <v>5184</v>
      </c>
      <c r="S10">
        <f t="shared" si="0"/>
        <v>5184</v>
      </c>
      <c r="T10">
        <f t="shared" si="4"/>
        <v>10368</v>
      </c>
      <c r="W10" s="16" t="s">
        <v>38</v>
      </c>
      <c r="X10" t="s">
        <v>39</v>
      </c>
    </row>
    <row r="11" spans="1:24" x14ac:dyDescent="0.25">
      <c r="A11" t="s">
        <v>40</v>
      </c>
      <c r="B11">
        <v>70</v>
      </c>
      <c r="C11">
        <v>70</v>
      </c>
      <c r="D11">
        <f t="shared" si="1"/>
        <v>140</v>
      </c>
      <c r="E11">
        <f t="shared" si="2"/>
        <v>70</v>
      </c>
      <c r="F11">
        <f t="shared" si="3"/>
        <v>19600</v>
      </c>
      <c r="J11" t="s">
        <v>41</v>
      </c>
      <c r="L11" s="18">
        <f>(D45^2)/(2*3*13)</f>
        <v>293909.53846153844</v>
      </c>
      <c r="N11" t="s">
        <v>42</v>
      </c>
      <c r="Q11" t="s">
        <v>40</v>
      </c>
      <c r="R11">
        <f t="shared" si="0"/>
        <v>4900</v>
      </c>
      <c r="S11">
        <f t="shared" si="0"/>
        <v>4900</v>
      </c>
      <c r="T11">
        <f t="shared" si="4"/>
        <v>9800</v>
      </c>
      <c r="W11" s="16" t="s">
        <v>43</v>
      </c>
      <c r="X11" t="s">
        <v>44</v>
      </c>
    </row>
    <row r="12" spans="1:24" x14ac:dyDescent="0.25">
      <c r="A12" t="s">
        <v>45</v>
      </c>
      <c r="B12">
        <v>56.000000000000007</v>
      </c>
      <c r="C12">
        <v>56.000000000000007</v>
      </c>
      <c r="D12">
        <f t="shared" si="1"/>
        <v>112.00000000000001</v>
      </c>
      <c r="E12">
        <f t="shared" si="2"/>
        <v>56.000000000000007</v>
      </c>
      <c r="F12">
        <f t="shared" si="3"/>
        <v>12544.000000000004</v>
      </c>
      <c r="J12" t="s">
        <v>46</v>
      </c>
      <c r="L12" s="19">
        <f>SUMSQ(B6:C44)-L11</f>
        <v>22858.461538461561</v>
      </c>
      <c r="N12" t="s">
        <v>47</v>
      </c>
      <c r="Q12" t="s">
        <v>45</v>
      </c>
      <c r="R12">
        <f t="shared" si="0"/>
        <v>3136.0000000000009</v>
      </c>
      <c r="S12">
        <f t="shared" si="0"/>
        <v>3136.0000000000009</v>
      </c>
      <c r="T12">
        <f t="shared" si="4"/>
        <v>6272.0000000000018</v>
      </c>
    </row>
    <row r="13" spans="1:24" x14ac:dyDescent="0.25">
      <c r="A13" t="s">
        <v>48</v>
      </c>
      <c r="B13">
        <v>26</v>
      </c>
      <c r="C13">
        <v>36</v>
      </c>
      <c r="D13">
        <f t="shared" si="1"/>
        <v>62</v>
      </c>
      <c r="E13">
        <f t="shared" si="2"/>
        <v>31</v>
      </c>
      <c r="F13">
        <f t="shared" si="3"/>
        <v>3844</v>
      </c>
      <c r="J13" t="s">
        <v>49</v>
      </c>
      <c r="Q13" t="s">
        <v>48</v>
      </c>
      <c r="R13">
        <f t="shared" si="0"/>
        <v>676</v>
      </c>
      <c r="S13">
        <f t="shared" si="0"/>
        <v>1296</v>
      </c>
      <c r="T13">
        <f t="shared" si="4"/>
        <v>1972</v>
      </c>
    </row>
    <row r="14" spans="1:24" x14ac:dyDescent="0.25">
      <c r="A14" t="s">
        <v>50</v>
      </c>
      <c r="B14">
        <v>94</v>
      </c>
      <c r="C14">
        <v>90</v>
      </c>
      <c r="D14">
        <f t="shared" si="1"/>
        <v>184</v>
      </c>
      <c r="E14">
        <f t="shared" si="2"/>
        <v>92</v>
      </c>
      <c r="F14">
        <f t="shared" si="3"/>
        <v>33856</v>
      </c>
      <c r="J14" t="s">
        <v>51</v>
      </c>
      <c r="K14" s="14"/>
      <c r="L14">
        <f>(SUMSQ(O54:O56)/(2*13))-L11</f>
        <v>1440.3076923076878</v>
      </c>
      <c r="Q14" t="s">
        <v>50</v>
      </c>
      <c r="R14">
        <f t="shared" si="0"/>
        <v>8836</v>
      </c>
      <c r="S14">
        <f t="shared" si="0"/>
        <v>8100</v>
      </c>
      <c r="T14">
        <f t="shared" si="4"/>
        <v>16936</v>
      </c>
    </row>
    <row r="15" spans="1:24" x14ac:dyDescent="0.25">
      <c r="A15" t="s">
        <v>52</v>
      </c>
      <c r="B15">
        <v>66</v>
      </c>
      <c r="C15">
        <v>66</v>
      </c>
      <c r="D15">
        <f t="shared" si="1"/>
        <v>132</v>
      </c>
      <c r="E15">
        <f t="shared" si="2"/>
        <v>66</v>
      </c>
      <c r="F15">
        <f t="shared" si="3"/>
        <v>17424</v>
      </c>
      <c r="J15" t="s">
        <v>53</v>
      </c>
      <c r="K15" s="14"/>
      <c r="L15" s="19">
        <f>(SUMSQ(B57:N57)/(2*3))-L11</f>
        <v>16578.461538461561</v>
      </c>
      <c r="Q15" t="s">
        <v>52</v>
      </c>
      <c r="R15">
        <f t="shared" si="0"/>
        <v>4356</v>
      </c>
      <c r="S15">
        <f t="shared" si="0"/>
        <v>4356</v>
      </c>
      <c r="T15">
        <f t="shared" si="4"/>
        <v>8712</v>
      </c>
    </row>
    <row r="16" spans="1:24" x14ac:dyDescent="0.25">
      <c r="A16" t="s">
        <v>54</v>
      </c>
      <c r="B16">
        <v>86</v>
      </c>
      <c r="C16">
        <v>74</v>
      </c>
      <c r="D16">
        <f t="shared" si="1"/>
        <v>160</v>
      </c>
      <c r="E16">
        <f t="shared" si="2"/>
        <v>80</v>
      </c>
      <c r="F16">
        <f t="shared" si="3"/>
        <v>25600</v>
      </c>
      <c r="J16" t="s">
        <v>55</v>
      </c>
      <c r="L16">
        <f>(SUMSQ(D6:D44)/2)-L11-L14-L15</f>
        <v>3315.6923076923122</v>
      </c>
      <c r="Q16" t="s">
        <v>54</v>
      </c>
      <c r="R16">
        <f t="shared" si="0"/>
        <v>7396</v>
      </c>
      <c r="S16">
        <f t="shared" si="0"/>
        <v>5476</v>
      </c>
      <c r="T16">
        <f t="shared" si="4"/>
        <v>12872</v>
      </c>
    </row>
    <row r="17" spans="1:26" x14ac:dyDescent="0.25">
      <c r="A17" t="s">
        <v>56</v>
      </c>
      <c r="B17">
        <v>64</v>
      </c>
      <c r="C17">
        <v>64</v>
      </c>
      <c r="D17">
        <f t="shared" si="1"/>
        <v>128</v>
      </c>
      <c r="E17">
        <f t="shared" si="2"/>
        <v>64</v>
      </c>
      <c r="F17">
        <f t="shared" si="3"/>
        <v>16384</v>
      </c>
      <c r="J17" t="s">
        <v>57</v>
      </c>
      <c r="L17" s="19">
        <f>L12-L14-L15-L16</f>
        <v>1524</v>
      </c>
      <c r="Q17" t="s">
        <v>56</v>
      </c>
      <c r="R17">
        <f t="shared" si="0"/>
        <v>4096</v>
      </c>
      <c r="S17">
        <f t="shared" si="0"/>
        <v>4096</v>
      </c>
      <c r="T17">
        <f t="shared" si="4"/>
        <v>8192</v>
      </c>
    </row>
    <row r="18" spans="1:26" x14ac:dyDescent="0.25">
      <c r="A18" t="s">
        <v>58</v>
      </c>
      <c r="B18">
        <v>60</v>
      </c>
      <c r="C18">
        <v>56.000000000000007</v>
      </c>
      <c r="D18">
        <f t="shared" si="1"/>
        <v>116</v>
      </c>
      <c r="E18">
        <f t="shared" si="2"/>
        <v>58</v>
      </c>
      <c r="F18">
        <f t="shared" si="3"/>
        <v>13456</v>
      </c>
      <c r="L18" s="18"/>
      <c r="Q18" t="s">
        <v>58</v>
      </c>
      <c r="R18">
        <f t="shared" si="0"/>
        <v>3600</v>
      </c>
      <c r="S18">
        <f t="shared" si="0"/>
        <v>3136.0000000000009</v>
      </c>
      <c r="T18">
        <f t="shared" si="4"/>
        <v>6736.0000000000009</v>
      </c>
      <c r="Z18" s="14" t="s">
        <v>59</v>
      </c>
    </row>
    <row r="19" spans="1:26" x14ac:dyDescent="0.25">
      <c r="A19" t="s">
        <v>60</v>
      </c>
      <c r="B19">
        <v>38</v>
      </c>
      <c r="C19">
        <v>56.000000000000007</v>
      </c>
      <c r="D19">
        <f t="shared" si="1"/>
        <v>94</v>
      </c>
      <c r="E19">
        <f t="shared" si="2"/>
        <v>47</v>
      </c>
      <c r="F19">
        <f t="shared" si="3"/>
        <v>8836</v>
      </c>
      <c r="J19" t="s">
        <v>61</v>
      </c>
      <c r="Q19" t="s">
        <v>60</v>
      </c>
      <c r="R19">
        <f t="shared" si="0"/>
        <v>1444</v>
      </c>
      <c r="S19">
        <f t="shared" si="0"/>
        <v>3136.0000000000009</v>
      </c>
      <c r="T19">
        <f t="shared" si="4"/>
        <v>4580.0000000000009</v>
      </c>
      <c r="Z19" s="14" t="s">
        <v>62</v>
      </c>
    </row>
    <row r="20" spans="1:26" x14ac:dyDescent="0.25">
      <c r="A20" t="s">
        <v>63</v>
      </c>
      <c r="B20">
        <v>80</v>
      </c>
      <c r="C20">
        <v>76</v>
      </c>
      <c r="D20">
        <f t="shared" si="1"/>
        <v>156</v>
      </c>
      <c r="E20">
        <f t="shared" si="2"/>
        <v>78</v>
      </c>
      <c r="F20">
        <f t="shared" si="3"/>
        <v>24336</v>
      </c>
      <c r="J20" t="s">
        <v>64</v>
      </c>
      <c r="L20">
        <f>L14/J4</f>
        <v>720.15384615384392</v>
      </c>
      <c r="Q20" t="s">
        <v>63</v>
      </c>
      <c r="R20">
        <f t="shared" si="0"/>
        <v>6400</v>
      </c>
      <c r="S20">
        <f t="shared" si="0"/>
        <v>5776</v>
      </c>
      <c r="T20">
        <f t="shared" si="4"/>
        <v>12176</v>
      </c>
      <c r="Z20" s="14" t="s">
        <v>65</v>
      </c>
    </row>
    <row r="21" spans="1:26" x14ac:dyDescent="0.25">
      <c r="A21" t="s">
        <v>66</v>
      </c>
      <c r="B21">
        <v>78</v>
      </c>
      <c r="C21">
        <v>80</v>
      </c>
      <c r="D21">
        <f t="shared" si="1"/>
        <v>158</v>
      </c>
      <c r="E21">
        <f t="shared" si="2"/>
        <v>79</v>
      </c>
      <c r="F21">
        <f t="shared" si="3"/>
        <v>24964</v>
      </c>
      <c r="J21" t="s">
        <v>67</v>
      </c>
      <c r="L21">
        <f>L15/J5</f>
        <v>1381.5384615384635</v>
      </c>
      <c r="Q21" t="s">
        <v>66</v>
      </c>
      <c r="R21">
        <f t="shared" si="0"/>
        <v>6084</v>
      </c>
      <c r="S21">
        <f t="shared" si="0"/>
        <v>6400</v>
      </c>
      <c r="T21">
        <f t="shared" si="4"/>
        <v>12484</v>
      </c>
      <c r="Z21" s="14" t="s">
        <v>68</v>
      </c>
    </row>
    <row r="22" spans="1:26" x14ac:dyDescent="0.25">
      <c r="A22" t="s">
        <v>69</v>
      </c>
      <c r="B22">
        <v>56.000000000000007</v>
      </c>
      <c r="C22">
        <v>60</v>
      </c>
      <c r="D22">
        <f t="shared" si="1"/>
        <v>116</v>
      </c>
      <c r="E22">
        <f t="shared" si="2"/>
        <v>58</v>
      </c>
      <c r="F22">
        <f t="shared" si="3"/>
        <v>13456</v>
      </c>
      <c r="J22" t="s">
        <v>70</v>
      </c>
      <c r="L22">
        <f>L16/J6</f>
        <v>138.15384615384633</v>
      </c>
      <c r="Q22" t="s">
        <v>69</v>
      </c>
      <c r="R22">
        <f t="shared" si="0"/>
        <v>3136.0000000000009</v>
      </c>
      <c r="S22">
        <f t="shared" si="0"/>
        <v>3600</v>
      </c>
      <c r="T22">
        <f t="shared" si="4"/>
        <v>6736.0000000000009</v>
      </c>
      <c r="Z22" s="14" t="s">
        <v>71</v>
      </c>
    </row>
    <row r="23" spans="1:26" x14ac:dyDescent="0.25">
      <c r="A23" t="s">
        <v>72</v>
      </c>
      <c r="B23">
        <v>80</v>
      </c>
      <c r="C23">
        <v>80</v>
      </c>
      <c r="D23">
        <f t="shared" si="1"/>
        <v>160</v>
      </c>
      <c r="E23">
        <f t="shared" si="2"/>
        <v>80</v>
      </c>
      <c r="F23">
        <f t="shared" si="3"/>
        <v>25600</v>
      </c>
      <c r="J23" t="s">
        <v>73</v>
      </c>
      <c r="L23">
        <f>L17/J7</f>
        <v>39.07692307692308</v>
      </c>
      <c r="Q23" t="s">
        <v>72</v>
      </c>
      <c r="R23">
        <f t="shared" si="0"/>
        <v>6400</v>
      </c>
      <c r="S23">
        <f t="shared" si="0"/>
        <v>6400</v>
      </c>
      <c r="T23">
        <f t="shared" si="4"/>
        <v>12800</v>
      </c>
      <c r="Z23" s="14" t="s">
        <v>74</v>
      </c>
    </row>
    <row r="24" spans="1:26" x14ac:dyDescent="0.25">
      <c r="A24" t="s">
        <v>75</v>
      </c>
      <c r="B24">
        <v>76</v>
      </c>
      <c r="C24">
        <v>78</v>
      </c>
      <c r="D24">
        <f t="shared" si="1"/>
        <v>154</v>
      </c>
      <c r="E24">
        <f t="shared" si="2"/>
        <v>77</v>
      </c>
      <c r="F24">
        <f t="shared" si="3"/>
        <v>23716</v>
      </c>
      <c r="Q24" t="s">
        <v>75</v>
      </c>
      <c r="R24">
        <f t="shared" si="0"/>
        <v>5776</v>
      </c>
      <c r="S24">
        <f t="shared" si="0"/>
        <v>6084</v>
      </c>
      <c r="T24">
        <f t="shared" si="4"/>
        <v>11860</v>
      </c>
    </row>
    <row r="25" spans="1:26" x14ac:dyDescent="0.25">
      <c r="A25" t="s">
        <v>76</v>
      </c>
      <c r="B25">
        <v>54</v>
      </c>
      <c r="C25">
        <v>48</v>
      </c>
      <c r="D25">
        <f t="shared" si="1"/>
        <v>102</v>
      </c>
      <c r="E25">
        <f t="shared" si="2"/>
        <v>51</v>
      </c>
      <c r="F25">
        <f t="shared" si="3"/>
        <v>10404</v>
      </c>
      <c r="J25" t="s">
        <v>77</v>
      </c>
      <c r="Q25" t="s">
        <v>76</v>
      </c>
      <c r="R25">
        <f t="shared" si="0"/>
        <v>2916</v>
      </c>
      <c r="S25">
        <f t="shared" si="0"/>
        <v>2304</v>
      </c>
      <c r="T25">
        <f t="shared" si="4"/>
        <v>5220</v>
      </c>
    </row>
    <row r="26" spans="1:26" x14ac:dyDescent="0.25">
      <c r="A26" t="s">
        <v>78</v>
      </c>
      <c r="B26">
        <v>28.000000000000004</v>
      </c>
      <c r="C26">
        <v>32</v>
      </c>
      <c r="D26">
        <f t="shared" si="1"/>
        <v>60</v>
      </c>
      <c r="E26">
        <f t="shared" si="2"/>
        <v>30</v>
      </c>
      <c r="F26">
        <f t="shared" si="3"/>
        <v>3600</v>
      </c>
      <c r="J26" t="s">
        <v>79</v>
      </c>
      <c r="L26">
        <f>L20/L23</f>
        <v>18.429133858267658</v>
      </c>
      <c r="Q26" t="s">
        <v>78</v>
      </c>
      <c r="R26">
        <f t="shared" si="0"/>
        <v>784.00000000000023</v>
      </c>
      <c r="S26">
        <f t="shared" si="0"/>
        <v>1024</v>
      </c>
      <c r="T26">
        <f t="shared" si="4"/>
        <v>1808.0000000000002</v>
      </c>
    </row>
    <row r="27" spans="1:26" x14ac:dyDescent="0.25">
      <c r="A27" t="s">
        <v>80</v>
      </c>
      <c r="B27">
        <v>82</v>
      </c>
      <c r="C27">
        <v>90</v>
      </c>
      <c r="D27">
        <f t="shared" si="1"/>
        <v>172</v>
      </c>
      <c r="E27">
        <f t="shared" si="2"/>
        <v>86</v>
      </c>
      <c r="F27">
        <f t="shared" si="3"/>
        <v>29584</v>
      </c>
      <c r="J27" t="s">
        <v>81</v>
      </c>
      <c r="L27">
        <f>L21/L23</f>
        <v>35.354330708661465</v>
      </c>
      <c r="Q27" t="s">
        <v>80</v>
      </c>
      <c r="R27">
        <f t="shared" si="0"/>
        <v>6724</v>
      </c>
      <c r="S27">
        <f t="shared" si="0"/>
        <v>8100</v>
      </c>
      <c r="T27">
        <f t="shared" si="4"/>
        <v>14824</v>
      </c>
    </row>
    <row r="28" spans="1:26" x14ac:dyDescent="0.25">
      <c r="A28" t="s">
        <v>82</v>
      </c>
      <c r="B28">
        <v>70</v>
      </c>
      <c r="C28">
        <v>68</v>
      </c>
      <c r="D28">
        <f t="shared" si="1"/>
        <v>138</v>
      </c>
      <c r="E28">
        <f t="shared" si="2"/>
        <v>69</v>
      </c>
      <c r="F28">
        <f t="shared" si="3"/>
        <v>19044</v>
      </c>
      <c r="J28" t="s">
        <v>83</v>
      </c>
      <c r="L28">
        <f>L22/L23</f>
        <v>3.5354330708661461</v>
      </c>
      <c r="Q28" t="s">
        <v>82</v>
      </c>
      <c r="R28">
        <f t="shared" si="0"/>
        <v>4900</v>
      </c>
      <c r="S28">
        <f t="shared" si="0"/>
        <v>4624</v>
      </c>
      <c r="T28">
        <f t="shared" si="4"/>
        <v>9524</v>
      </c>
    </row>
    <row r="29" spans="1:26" x14ac:dyDescent="0.25">
      <c r="A29" t="s">
        <v>84</v>
      </c>
      <c r="B29">
        <v>90</v>
      </c>
      <c r="C29">
        <v>88</v>
      </c>
      <c r="D29">
        <f t="shared" si="1"/>
        <v>178</v>
      </c>
      <c r="E29">
        <f t="shared" si="2"/>
        <v>89</v>
      </c>
      <c r="F29">
        <f t="shared" si="3"/>
        <v>31684</v>
      </c>
      <c r="Q29" t="s">
        <v>84</v>
      </c>
      <c r="R29">
        <f t="shared" si="0"/>
        <v>8100</v>
      </c>
      <c r="S29">
        <f t="shared" si="0"/>
        <v>7744</v>
      </c>
      <c r="T29">
        <f t="shared" si="4"/>
        <v>15844</v>
      </c>
    </row>
    <row r="30" spans="1:26" x14ac:dyDescent="0.25">
      <c r="A30" t="s">
        <v>85</v>
      </c>
      <c r="B30">
        <v>38</v>
      </c>
      <c r="C30">
        <v>60</v>
      </c>
      <c r="D30">
        <f t="shared" si="1"/>
        <v>98</v>
      </c>
      <c r="E30">
        <f t="shared" si="2"/>
        <v>49</v>
      </c>
      <c r="F30">
        <f t="shared" si="3"/>
        <v>9604</v>
      </c>
      <c r="Q30" t="s">
        <v>85</v>
      </c>
      <c r="R30">
        <f t="shared" si="0"/>
        <v>1444</v>
      </c>
      <c r="S30">
        <f t="shared" si="0"/>
        <v>3600</v>
      </c>
      <c r="T30">
        <f t="shared" si="4"/>
        <v>5044</v>
      </c>
    </row>
    <row r="31" spans="1:26" x14ac:dyDescent="0.25">
      <c r="A31" t="s">
        <v>86</v>
      </c>
      <c r="B31">
        <v>38</v>
      </c>
      <c r="C31">
        <v>50</v>
      </c>
      <c r="D31">
        <f t="shared" si="1"/>
        <v>88</v>
      </c>
      <c r="E31">
        <f t="shared" si="2"/>
        <v>44</v>
      </c>
      <c r="F31">
        <f t="shared" si="3"/>
        <v>7744</v>
      </c>
      <c r="J31" t="s">
        <v>87</v>
      </c>
      <c r="L31" s="20">
        <f>(SQRT(L23)/E46)*100</f>
        <v>10.183583786421076</v>
      </c>
      <c r="Q31" t="s">
        <v>86</v>
      </c>
      <c r="R31">
        <f t="shared" si="0"/>
        <v>1444</v>
      </c>
      <c r="S31">
        <f t="shared" si="0"/>
        <v>2500</v>
      </c>
      <c r="T31">
        <f t="shared" si="4"/>
        <v>3944</v>
      </c>
    </row>
    <row r="32" spans="1:26" x14ac:dyDescent="0.25">
      <c r="A32" t="s">
        <v>88</v>
      </c>
      <c r="B32">
        <v>50</v>
      </c>
      <c r="C32">
        <v>30</v>
      </c>
      <c r="D32">
        <f t="shared" si="1"/>
        <v>80</v>
      </c>
      <c r="E32">
        <f t="shared" si="2"/>
        <v>40</v>
      </c>
      <c r="F32">
        <f t="shared" si="3"/>
        <v>6400</v>
      </c>
      <c r="Q32" t="s">
        <v>88</v>
      </c>
      <c r="R32">
        <f t="shared" si="0"/>
        <v>2500</v>
      </c>
      <c r="S32">
        <f t="shared" si="0"/>
        <v>900</v>
      </c>
      <c r="T32">
        <f t="shared" si="4"/>
        <v>3400</v>
      </c>
    </row>
    <row r="33" spans="1:20" x14ac:dyDescent="0.25">
      <c r="A33" t="s">
        <v>89</v>
      </c>
      <c r="B33">
        <v>56.000000000000007</v>
      </c>
      <c r="C33">
        <v>74</v>
      </c>
      <c r="D33">
        <f t="shared" si="1"/>
        <v>130</v>
      </c>
      <c r="E33">
        <f t="shared" si="2"/>
        <v>65</v>
      </c>
      <c r="F33">
        <f t="shared" si="3"/>
        <v>16900</v>
      </c>
      <c r="Q33" t="s">
        <v>89</v>
      </c>
      <c r="R33">
        <f t="shared" si="0"/>
        <v>3136.0000000000009</v>
      </c>
      <c r="S33">
        <f t="shared" si="0"/>
        <v>5476</v>
      </c>
      <c r="T33">
        <f t="shared" si="4"/>
        <v>8612</v>
      </c>
    </row>
    <row r="34" spans="1:20" x14ac:dyDescent="0.25">
      <c r="A34" t="s">
        <v>90</v>
      </c>
      <c r="B34">
        <v>74</v>
      </c>
      <c r="C34">
        <v>57.999999999999993</v>
      </c>
      <c r="D34">
        <f t="shared" si="1"/>
        <v>132</v>
      </c>
      <c r="E34">
        <f t="shared" si="2"/>
        <v>66</v>
      </c>
      <c r="F34">
        <f t="shared" si="3"/>
        <v>17424</v>
      </c>
      <c r="Q34" t="s">
        <v>90</v>
      </c>
      <c r="R34">
        <f t="shared" si="0"/>
        <v>5476</v>
      </c>
      <c r="S34">
        <f t="shared" si="0"/>
        <v>3363.9999999999991</v>
      </c>
      <c r="T34">
        <f t="shared" si="4"/>
        <v>8840</v>
      </c>
    </row>
    <row r="35" spans="1:20" x14ac:dyDescent="0.25">
      <c r="A35" t="s">
        <v>91</v>
      </c>
      <c r="B35">
        <v>40</v>
      </c>
      <c r="C35">
        <v>42</v>
      </c>
      <c r="D35">
        <f t="shared" si="1"/>
        <v>82</v>
      </c>
      <c r="E35">
        <f t="shared" si="2"/>
        <v>41</v>
      </c>
      <c r="F35">
        <f t="shared" si="3"/>
        <v>6724</v>
      </c>
      <c r="Q35" t="s">
        <v>91</v>
      </c>
      <c r="R35">
        <f t="shared" si="0"/>
        <v>1600</v>
      </c>
      <c r="S35">
        <f t="shared" si="0"/>
        <v>1764</v>
      </c>
      <c r="T35">
        <f t="shared" si="4"/>
        <v>3364</v>
      </c>
    </row>
    <row r="36" spans="1:20" x14ac:dyDescent="0.25">
      <c r="A36" t="s">
        <v>92</v>
      </c>
      <c r="B36">
        <v>66</v>
      </c>
      <c r="C36">
        <v>66</v>
      </c>
      <c r="D36">
        <f t="shared" si="1"/>
        <v>132</v>
      </c>
      <c r="E36">
        <f t="shared" si="2"/>
        <v>66</v>
      </c>
      <c r="F36">
        <f t="shared" si="3"/>
        <v>17424</v>
      </c>
      <c r="Q36" t="s">
        <v>92</v>
      </c>
      <c r="R36">
        <f t="shared" si="0"/>
        <v>4356</v>
      </c>
      <c r="S36">
        <f t="shared" si="0"/>
        <v>4356</v>
      </c>
      <c r="T36">
        <f t="shared" si="4"/>
        <v>8712</v>
      </c>
    </row>
    <row r="37" spans="1:20" x14ac:dyDescent="0.25">
      <c r="A37" t="s">
        <v>93</v>
      </c>
      <c r="B37">
        <v>28.000000000000004</v>
      </c>
      <c r="C37">
        <v>44</v>
      </c>
      <c r="D37">
        <f t="shared" si="1"/>
        <v>72</v>
      </c>
      <c r="E37">
        <f t="shared" si="2"/>
        <v>36</v>
      </c>
      <c r="F37">
        <f t="shared" si="3"/>
        <v>5184</v>
      </c>
      <c r="Q37" t="s">
        <v>93</v>
      </c>
      <c r="R37">
        <f t="shared" si="0"/>
        <v>784.00000000000023</v>
      </c>
      <c r="S37">
        <f t="shared" si="0"/>
        <v>1936</v>
      </c>
      <c r="T37">
        <f t="shared" si="4"/>
        <v>2720</v>
      </c>
    </row>
    <row r="38" spans="1:20" x14ac:dyDescent="0.25">
      <c r="A38" t="s">
        <v>94</v>
      </c>
      <c r="B38">
        <v>54</v>
      </c>
      <c r="C38">
        <v>46</v>
      </c>
      <c r="D38">
        <f t="shared" si="1"/>
        <v>100</v>
      </c>
      <c r="E38">
        <f t="shared" si="2"/>
        <v>50</v>
      </c>
      <c r="F38">
        <f t="shared" si="3"/>
        <v>10000</v>
      </c>
      <c r="Q38" t="s">
        <v>94</v>
      </c>
      <c r="R38">
        <f t="shared" si="0"/>
        <v>2916</v>
      </c>
      <c r="S38">
        <f t="shared" si="0"/>
        <v>2116</v>
      </c>
      <c r="T38">
        <f t="shared" si="4"/>
        <v>5032</v>
      </c>
    </row>
    <row r="39" spans="1:20" x14ac:dyDescent="0.25">
      <c r="A39" t="s">
        <v>95</v>
      </c>
      <c r="B39">
        <v>26</v>
      </c>
      <c r="C39">
        <v>30</v>
      </c>
      <c r="D39">
        <f t="shared" si="1"/>
        <v>56</v>
      </c>
      <c r="E39">
        <f t="shared" si="2"/>
        <v>28</v>
      </c>
      <c r="F39">
        <f t="shared" si="3"/>
        <v>3136</v>
      </c>
      <c r="Q39" t="s">
        <v>95</v>
      </c>
      <c r="R39">
        <f t="shared" si="0"/>
        <v>676</v>
      </c>
      <c r="S39">
        <f t="shared" si="0"/>
        <v>900</v>
      </c>
      <c r="T39">
        <f t="shared" si="4"/>
        <v>1576</v>
      </c>
    </row>
    <row r="40" spans="1:20" x14ac:dyDescent="0.25">
      <c r="A40" t="s">
        <v>96</v>
      </c>
      <c r="B40">
        <v>84</v>
      </c>
      <c r="C40">
        <v>88</v>
      </c>
      <c r="D40">
        <f t="shared" si="1"/>
        <v>172</v>
      </c>
      <c r="E40">
        <f t="shared" si="2"/>
        <v>86</v>
      </c>
      <c r="F40">
        <f t="shared" si="3"/>
        <v>29584</v>
      </c>
      <c r="Q40" t="s">
        <v>96</v>
      </c>
      <c r="R40">
        <f t="shared" si="0"/>
        <v>7056</v>
      </c>
      <c r="S40">
        <f t="shared" si="0"/>
        <v>7744</v>
      </c>
      <c r="T40">
        <f t="shared" si="4"/>
        <v>14800</v>
      </c>
    </row>
    <row r="41" spans="1:20" x14ac:dyDescent="0.25">
      <c r="A41" t="s">
        <v>97</v>
      </c>
      <c r="B41">
        <v>57.999999999999993</v>
      </c>
      <c r="C41">
        <v>50</v>
      </c>
      <c r="D41">
        <f t="shared" si="1"/>
        <v>108</v>
      </c>
      <c r="E41">
        <f t="shared" si="2"/>
        <v>54</v>
      </c>
      <c r="F41">
        <f t="shared" si="3"/>
        <v>11664</v>
      </c>
      <c r="Q41" t="s">
        <v>97</v>
      </c>
      <c r="R41">
        <f t="shared" si="0"/>
        <v>3363.9999999999991</v>
      </c>
      <c r="S41">
        <f t="shared" si="0"/>
        <v>2500</v>
      </c>
      <c r="T41">
        <f t="shared" si="4"/>
        <v>5863.9999999999991</v>
      </c>
    </row>
    <row r="42" spans="1:20" x14ac:dyDescent="0.25">
      <c r="A42" t="s">
        <v>98</v>
      </c>
      <c r="B42">
        <v>72</v>
      </c>
      <c r="C42">
        <v>70</v>
      </c>
      <c r="D42">
        <f t="shared" si="1"/>
        <v>142</v>
      </c>
      <c r="E42">
        <f t="shared" si="2"/>
        <v>71</v>
      </c>
      <c r="F42">
        <f t="shared" si="3"/>
        <v>20164</v>
      </c>
      <c r="Q42" t="s">
        <v>98</v>
      </c>
      <c r="R42">
        <f t="shared" si="0"/>
        <v>5184</v>
      </c>
      <c r="S42">
        <f t="shared" si="0"/>
        <v>4900</v>
      </c>
      <c r="T42">
        <f t="shared" si="4"/>
        <v>10084</v>
      </c>
    </row>
    <row r="43" spans="1:20" x14ac:dyDescent="0.25">
      <c r="A43" t="s">
        <v>99</v>
      </c>
      <c r="B43">
        <v>48</v>
      </c>
      <c r="C43">
        <v>54</v>
      </c>
      <c r="D43">
        <f t="shared" si="1"/>
        <v>102</v>
      </c>
      <c r="E43">
        <f t="shared" si="2"/>
        <v>51</v>
      </c>
      <c r="F43">
        <f t="shared" si="3"/>
        <v>10404</v>
      </c>
      <c r="Q43" t="s">
        <v>99</v>
      </c>
      <c r="R43">
        <f t="shared" si="0"/>
        <v>2304</v>
      </c>
      <c r="S43">
        <f t="shared" si="0"/>
        <v>2916</v>
      </c>
      <c r="T43">
        <f t="shared" si="4"/>
        <v>5220</v>
      </c>
    </row>
    <row r="44" spans="1:20" x14ac:dyDescent="0.25">
      <c r="A44" t="s">
        <v>100</v>
      </c>
      <c r="B44">
        <v>64</v>
      </c>
      <c r="C44">
        <v>66</v>
      </c>
      <c r="D44">
        <f t="shared" si="1"/>
        <v>130</v>
      </c>
      <c r="E44">
        <f t="shared" si="2"/>
        <v>65</v>
      </c>
      <c r="F44">
        <f t="shared" si="3"/>
        <v>16900</v>
      </c>
      <c r="Q44" t="s">
        <v>100</v>
      </c>
      <c r="R44">
        <f t="shared" si="0"/>
        <v>4096</v>
      </c>
      <c r="S44">
        <f t="shared" si="0"/>
        <v>4356</v>
      </c>
      <c r="T44">
        <f t="shared" si="4"/>
        <v>8452</v>
      </c>
    </row>
    <row r="45" spans="1:20" x14ac:dyDescent="0.25">
      <c r="A45" s="21" t="s">
        <v>10</v>
      </c>
      <c r="B45">
        <f>SUM(B6:B44)</f>
        <v>2380</v>
      </c>
      <c r="C45">
        <f>SUM(C6:C44)</f>
        <v>2408</v>
      </c>
      <c r="D45" s="15">
        <f>SUM(D6:D44)</f>
        <v>4788</v>
      </c>
      <c r="F45" s="22">
        <f>SUM(F6:F44)</f>
        <v>630488</v>
      </c>
      <c r="G45" t="s">
        <v>49</v>
      </c>
      <c r="Q45" s="15" t="s">
        <v>15</v>
      </c>
      <c r="R45">
        <f>SUM(R6:R44)</f>
        <v>157952</v>
      </c>
      <c r="S45">
        <f>SUM(S6:S44)</f>
        <v>158816</v>
      </c>
      <c r="T45" s="15">
        <f>SUM(R45:S45)</f>
        <v>316768</v>
      </c>
    </row>
    <row r="46" spans="1:20" x14ac:dyDescent="0.25">
      <c r="A46" s="23" t="s">
        <v>11</v>
      </c>
      <c r="B46">
        <f>AVERAGE(B6:B44)</f>
        <v>61.025641025641029</v>
      </c>
      <c r="C46">
        <f>AVERAGE(C6:C44)</f>
        <v>61.743589743589745</v>
      </c>
      <c r="E46" s="24">
        <f>AVERAGE(E6:E44)</f>
        <v>61.384615384615387</v>
      </c>
      <c r="T46">
        <f>SUM(T6:T44)</f>
        <v>316768</v>
      </c>
    </row>
    <row r="47" spans="1:20" x14ac:dyDescent="0.25">
      <c r="A47" s="25" t="s">
        <v>12</v>
      </c>
      <c r="B47">
        <f>B45*B45</f>
        <v>5664400</v>
      </c>
      <c r="C47">
        <f>C45*C45</f>
        <v>5798464</v>
      </c>
      <c r="D47" s="26">
        <f>SUM(B47:C47)</f>
        <v>11462864</v>
      </c>
      <c r="E47" t="s">
        <v>101</v>
      </c>
    </row>
    <row r="49" spans="1:17" x14ac:dyDescent="0.25">
      <c r="D49" s="15">
        <f>D45*D45</f>
        <v>22924944</v>
      </c>
    </row>
    <row r="51" spans="1:17" x14ac:dyDescent="0.25">
      <c r="F51" s="27"/>
    </row>
    <row r="53" spans="1:17" x14ac:dyDescent="0.25">
      <c r="B53" t="s">
        <v>102</v>
      </c>
      <c r="C53" t="s">
        <v>103</v>
      </c>
      <c r="D53" t="s">
        <v>104</v>
      </c>
      <c r="E53" t="s">
        <v>105</v>
      </c>
      <c r="F53" t="s">
        <v>106</v>
      </c>
      <c r="G53" t="s">
        <v>107</v>
      </c>
      <c r="H53" t="s">
        <v>108</v>
      </c>
      <c r="I53" t="s">
        <v>109</v>
      </c>
      <c r="J53" t="s">
        <v>110</v>
      </c>
      <c r="K53" t="s">
        <v>111</v>
      </c>
      <c r="L53" t="s">
        <v>112</v>
      </c>
      <c r="M53" t="s">
        <v>113</v>
      </c>
      <c r="N53" t="s">
        <v>114</v>
      </c>
      <c r="O53" s="15" t="s">
        <v>10</v>
      </c>
      <c r="P53" s="25" t="s">
        <v>12</v>
      </c>
    </row>
    <row r="54" spans="1:17" x14ac:dyDescent="0.25">
      <c r="A54" t="s">
        <v>115</v>
      </c>
      <c r="B54">
        <v>112</v>
      </c>
      <c r="C54">
        <v>120</v>
      </c>
      <c r="D54">
        <v>144</v>
      </c>
      <c r="E54">
        <v>122</v>
      </c>
      <c r="F54">
        <v>144</v>
      </c>
      <c r="G54">
        <v>140</v>
      </c>
      <c r="H54">
        <v>112</v>
      </c>
      <c r="I54">
        <v>62</v>
      </c>
      <c r="J54">
        <v>184</v>
      </c>
      <c r="K54">
        <v>132</v>
      </c>
      <c r="L54">
        <v>160</v>
      </c>
      <c r="M54">
        <v>128</v>
      </c>
      <c r="N54">
        <v>116</v>
      </c>
      <c r="O54">
        <f>SUM(B54:N54)</f>
        <v>1676</v>
      </c>
      <c r="P54" s="28">
        <f>O54*O54</f>
        <v>2808976</v>
      </c>
    </row>
    <row r="55" spans="1:17" x14ac:dyDescent="0.25">
      <c r="A55" t="s">
        <v>116</v>
      </c>
      <c r="B55">
        <v>94</v>
      </c>
      <c r="C55">
        <v>156</v>
      </c>
      <c r="D55">
        <v>158</v>
      </c>
      <c r="E55">
        <v>116</v>
      </c>
      <c r="F55">
        <v>160</v>
      </c>
      <c r="G55">
        <v>154</v>
      </c>
      <c r="H55">
        <v>102</v>
      </c>
      <c r="I55">
        <v>60</v>
      </c>
      <c r="J55">
        <v>172</v>
      </c>
      <c r="K55">
        <v>138</v>
      </c>
      <c r="L55">
        <v>178</v>
      </c>
      <c r="M55">
        <v>98</v>
      </c>
      <c r="N55">
        <v>88</v>
      </c>
      <c r="O55">
        <f>SUM(B55:N55)</f>
        <v>1674</v>
      </c>
      <c r="P55" s="28">
        <f>O55*O55</f>
        <v>2802276</v>
      </c>
    </row>
    <row r="56" spans="1:17" x14ac:dyDescent="0.25">
      <c r="A56" t="s">
        <v>117</v>
      </c>
      <c r="B56">
        <v>80</v>
      </c>
      <c r="C56">
        <v>130</v>
      </c>
      <c r="D56">
        <v>132</v>
      </c>
      <c r="E56">
        <v>82</v>
      </c>
      <c r="F56">
        <v>132</v>
      </c>
      <c r="G56">
        <v>72</v>
      </c>
      <c r="H56">
        <v>100</v>
      </c>
      <c r="I56">
        <v>56</v>
      </c>
      <c r="J56">
        <v>172</v>
      </c>
      <c r="K56">
        <v>108</v>
      </c>
      <c r="L56">
        <v>142</v>
      </c>
      <c r="M56">
        <v>102</v>
      </c>
      <c r="N56">
        <v>130</v>
      </c>
      <c r="O56">
        <f>SUM(B56:N56)</f>
        <v>1438</v>
      </c>
      <c r="P56" s="28">
        <f>O56*O56</f>
        <v>2067844</v>
      </c>
    </row>
    <row r="57" spans="1:17" x14ac:dyDescent="0.25">
      <c r="A57" s="15" t="s">
        <v>10</v>
      </c>
      <c r="B57">
        <f>SUM(B54:B56)</f>
        <v>286</v>
      </c>
      <c r="C57">
        <f t="shared" ref="C57:N57" si="5">SUM(C54:C56)</f>
        <v>406</v>
      </c>
      <c r="D57">
        <f t="shared" si="5"/>
        <v>434</v>
      </c>
      <c r="E57">
        <f t="shared" si="5"/>
        <v>320</v>
      </c>
      <c r="F57">
        <f t="shared" si="5"/>
        <v>436</v>
      </c>
      <c r="G57">
        <f t="shared" si="5"/>
        <v>366</v>
      </c>
      <c r="H57">
        <f t="shared" si="5"/>
        <v>314</v>
      </c>
      <c r="I57">
        <f t="shared" si="5"/>
        <v>178</v>
      </c>
      <c r="J57">
        <f t="shared" si="5"/>
        <v>528</v>
      </c>
      <c r="K57">
        <f t="shared" si="5"/>
        <v>378</v>
      </c>
      <c r="L57">
        <f t="shared" si="5"/>
        <v>480</v>
      </c>
      <c r="M57">
        <f t="shared" si="5"/>
        <v>328</v>
      </c>
      <c r="N57">
        <f t="shared" si="5"/>
        <v>334</v>
      </c>
      <c r="O57" s="15">
        <f>SUM(B57:N57)</f>
        <v>4788</v>
      </c>
      <c r="Q57" s="28">
        <f>SUM(P54:P56)</f>
        <v>7679096</v>
      </c>
    </row>
    <row r="58" spans="1:17" x14ac:dyDescent="0.25">
      <c r="A58" s="25" t="s">
        <v>12</v>
      </c>
      <c r="B58" s="29">
        <f t="shared" ref="B58:N58" si="6">B57*B57</f>
        <v>81796</v>
      </c>
      <c r="C58" s="29">
        <f t="shared" si="6"/>
        <v>164836</v>
      </c>
      <c r="D58" s="29">
        <f t="shared" si="6"/>
        <v>188356</v>
      </c>
      <c r="E58" s="29">
        <f t="shared" si="6"/>
        <v>102400</v>
      </c>
      <c r="F58" s="29">
        <f t="shared" si="6"/>
        <v>190096</v>
      </c>
      <c r="G58" s="29">
        <f t="shared" si="6"/>
        <v>133956</v>
      </c>
      <c r="H58" s="29">
        <f t="shared" si="6"/>
        <v>98596</v>
      </c>
      <c r="I58" s="29">
        <f t="shared" si="6"/>
        <v>31684</v>
      </c>
      <c r="J58" s="29">
        <f t="shared" si="6"/>
        <v>278784</v>
      </c>
      <c r="K58" s="29">
        <f t="shared" si="6"/>
        <v>142884</v>
      </c>
      <c r="L58" s="29">
        <f t="shared" si="6"/>
        <v>230400</v>
      </c>
      <c r="M58" s="29">
        <f t="shared" si="6"/>
        <v>107584</v>
      </c>
      <c r="N58" s="29">
        <f t="shared" si="6"/>
        <v>111556</v>
      </c>
      <c r="P58" s="29">
        <f>SUM(B58:N58)</f>
        <v>1862928</v>
      </c>
    </row>
    <row r="62" spans="1:17" x14ac:dyDescent="0.25">
      <c r="B62" t="s">
        <v>102</v>
      </c>
      <c r="C62" t="s">
        <v>103</v>
      </c>
      <c r="D62" t="s">
        <v>104</v>
      </c>
      <c r="E62" t="s">
        <v>105</v>
      </c>
      <c r="F62" t="s">
        <v>106</v>
      </c>
      <c r="G62" t="s">
        <v>107</v>
      </c>
      <c r="H62" t="s">
        <v>108</v>
      </c>
      <c r="I62" t="s">
        <v>109</v>
      </c>
      <c r="J62" t="s">
        <v>110</v>
      </c>
      <c r="K62" t="s">
        <v>111</v>
      </c>
      <c r="L62" t="s">
        <v>112</v>
      </c>
      <c r="M62" t="s">
        <v>113</v>
      </c>
      <c r="N62" t="s">
        <v>114</v>
      </c>
    </row>
    <row r="63" spans="1:17" x14ac:dyDescent="0.25">
      <c r="A63" t="s">
        <v>115</v>
      </c>
      <c r="B63">
        <f t="shared" ref="B63:N65" si="7">B54*B54</f>
        <v>12544</v>
      </c>
      <c r="C63">
        <f t="shared" si="7"/>
        <v>14400</v>
      </c>
      <c r="D63">
        <f t="shared" si="7"/>
        <v>20736</v>
      </c>
      <c r="E63">
        <f t="shared" si="7"/>
        <v>14884</v>
      </c>
      <c r="F63">
        <f t="shared" si="7"/>
        <v>20736</v>
      </c>
      <c r="G63">
        <f t="shared" si="7"/>
        <v>19600</v>
      </c>
      <c r="H63">
        <f t="shared" si="7"/>
        <v>12544</v>
      </c>
      <c r="I63">
        <f t="shared" si="7"/>
        <v>3844</v>
      </c>
      <c r="J63">
        <f t="shared" si="7"/>
        <v>33856</v>
      </c>
      <c r="K63">
        <f t="shared" si="7"/>
        <v>17424</v>
      </c>
      <c r="L63">
        <f t="shared" si="7"/>
        <v>25600</v>
      </c>
      <c r="M63">
        <f t="shared" si="7"/>
        <v>16384</v>
      </c>
      <c r="N63">
        <f t="shared" si="7"/>
        <v>13456</v>
      </c>
    </row>
    <row r="64" spans="1:17" x14ac:dyDescent="0.25">
      <c r="A64" t="s">
        <v>116</v>
      </c>
      <c r="B64">
        <f t="shared" si="7"/>
        <v>8836</v>
      </c>
      <c r="C64">
        <f t="shared" si="7"/>
        <v>24336</v>
      </c>
      <c r="D64">
        <f t="shared" si="7"/>
        <v>24964</v>
      </c>
      <c r="E64">
        <f t="shared" si="7"/>
        <v>13456</v>
      </c>
      <c r="F64">
        <f t="shared" si="7"/>
        <v>25600</v>
      </c>
      <c r="G64">
        <f t="shared" si="7"/>
        <v>23716</v>
      </c>
      <c r="H64">
        <f t="shared" si="7"/>
        <v>10404</v>
      </c>
      <c r="I64">
        <f t="shared" si="7"/>
        <v>3600</v>
      </c>
      <c r="J64">
        <f t="shared" si="7"/>
        <v>29584</v>
      </c>
      <c r="K64">
        <f t="shared" si="7"/>
        <v>19044</v>
      </c>
      <c r="L64">
        <f t="shared" si="7"/>
        <v>31684</v>
      </c>
      <c r="M64">
        <f t="shared" si="7"/>
        <v>9604</v>
      </c>
      <c r="N64">
        <f t="shared" si="7"/>
        <v>7744</v>
      </c>
    </row>
    <row r="65" spans="1:24" x14ac:dyDescent="0.25">
      <c r="A65" t="s">
        <v>117</v>
      </c>
      <c r="B65">
        <f t="shared" si="7"/>
        <v>6400</v>
      </c>
      <c r="C65">
        <f t="shared" si="7"/>
        <v>16900</v>
      </c>
      <c r="D65">
        <f t="shared" si="7"/>
        <v>17424</v>
      </c>
      <c r="E65">
        <f t="shared" si="7"/>
        <v>6724</v>
      </c>
      <c r="F65">
        <f t="shared" si="7"/>
        <v>17424</v>
      </c>
      <c r="G65">
        <f t="shared" si="7"/>
        <v>5184</v>
      </c>
      <c r="H65">
        <f t="shared" si="7"/>
        <v>10000</v>
      </c>
      <c r="I65">
        <f t="shared" si="7"/>
        <v>3136</v>
      </c>
      <c r="J65">
        <f t="shared" si="7"/>
        <v>29584</v>
      </c>
      <c r="K65">
        <f t="shared" si="7"/>
        <v>11664</v>
      </c>
      <c r="L65">
        <f t="shared" si="7"/>
        <v>20164</v>
      </c>
      <c r="M65">
        <f t="shared" si="7"/>
        <v>10404</v>
      </c>
      <c r="N65">
        <f t="shared" si="7"/>
        <v>16900</v>
      </c>
    </row>
    <row r="66" spans="1:24" x14ac:dyDescent="0.25">
      <c r="O66" s="15">
        <f>SUM(B63:N65)</f>
        <v>630488</v>
      </c>
    </row>
    <row r="68" spans="1:24" x14ac:dyDescent="0.25">
      <c r="H68" t="s">
        <v>118</v>
      </c>
    </row>
    <row r="70" spans="1:24" x14ac:dyDescent="0.25">
      <c r="B70" s="27" t="s">
        <v>119</v>
      </c>
      <c r="C70" s="27"/>
      <c r="D70" s="27"/>
      <c r="E70" s="27"/>
      <c r="H70" t="s">
        <v>120</v>
      </c>
      <c r="I70" t="s">
        <v>121</v>
      </c>
    </row>
    <row r="71" spans="1:24" x14ac:dyDescent="0.25">
      <c r="B71" s="27"/>
      <c r="C71" s="27"/>
      <c r="D71" s="27"/>
      <c r="E71" s="27"/>
    </row>
    <row r="72" spans="1:24" x14ac:dyDescent="0.25">
      <c r="B72" s="30" t="s">
        <v>122</v>
      </c>
      <c r="C72" s="30"/>
      <c r="D72" s="30" t="s">
        <v>123</v>
      </c>
      <c r="E72" s="30"/>
      <c r="H72" t="s">
        <v>124</v>
      </c>
      <c r="I72" t="s">
        <v>125</v>
      </c>
    </row>
    <row r="73" spans="1:24" x14ac:dyDescent="0.25">
      <c r="B73" s="30"/>
      <c r="C73" s="30" t="s">
        <v>126</v>
      </c>
      <c r="D73" s="30" t="s">
        <v>127</v>
      </c>
      <c r="E73" s="30" t="s">
        <v>128</v>
      </c>
    </row>
    <row r="74" spans="1:24" x14ac:dyDescent="0.25">
      <c r="B74" s="30" t="s">
        <v>129</v>
      </c>
      <c r="C74" s="30">
        <v>56</v>
      </c>
      <c r="D74" s="30">
        <v>47</v>
      </c>
      <c r="E74" s="30">
        <v>40</v>
      </c>
      <c r="I74" t="s">
        <v>130</v>
      </c>
    </row>
    <row r="75" spans="1:24" x14ac:dyDescent="0.25">
      <c r="B75" s="30" t="s">
        <v>131</v>
      </c>
      <c r="C75" s="30">
        <v>60</v>
      </c>
      <c r="D75" s="30">
        <v>78</v>
      </c>
      <c r="E75" s="30">
        <v>65</v>
      </c>
      <c r="H75" t="s">
        <v>124</v>
      </c>
      <c r="I75" t="s">
        <v>132</v>
      </c>
    </row>
    <row r="76" spans="1:24" x14ac:dyDescent="0.25">
      <c r="B76" s="30" t="s">
        <v>133</v>
      </c>
      <c r="C76" s="30">
        <v>72</v>
      </c>
      <c r="D76" s="30">
        <v>79</v>
      </c>
      <c r="E76" s="30">
        <v>66</v>
      </c>
    </row>
    <row r="77" spans="1:24" x14ac:dyDescent="0.25">
      <c r="B77" s="30" t="s">
        <v>134</v>
      </c>
      <c r="C77" s="30">
        <v>61</v>
      </c>
      <c r="D77" s="30">
        <v>58</v>
      </c>
      <c r="E77" s="30">
        <v>41</v>
      </c>
    </row>
    <row r="78" spans="1:24" x14ac:dyDescent="0.25">
      <c r="B78" s="30" t="s">
        <v>135</v>
      </c>
      <c r="C78" s="30">
        <v>72</v>
      </c>
      <c r="D78" s="30">
        <v>80</v>
      </c>
      <c r="E78" s="30">
        <v>66</v>
      </c>
      <c r="H78" t="s">
        <v>136</v>
      </c>
    </row>
    <row r="79" spans="1:24" x14ac:dyDescent="0.25">
      <c r="B79" s="30" t="s">
        <v>137</v>
      </c>
      <c r="C79" s="30">
        <v>70</v>
      </c>
      <c r="D79" s="30">
        <v>77</v>
      </c>
      <c r="E79" s="30">
        <v>36</v>
      </c>
      <c r="H79" t="s">
        <v>138</v>
      </c>
      <c r="N79" t="s">
        <v>139</v>
      </c>
      <c r="T79" t="s">
        <v>140</v>
      </c>
    </row>
    <row r="80" spans="1:24" x14ac:dyDescent="0.25">
      <c r="B80" s="30" t="s">
        <v>141</v>
      </c>
      <c r="C80" s="30">
        <v>56.000000000000007</v>
      </c>
      <c r="D80" s="30">
        <v>51</v>
      </c>
      <c r="E80" s="30">
        <v>50</v>
      </c>
      <c r="K80">
        <v>2.1360000000000001</v>
      </c>
      <c r="L80">
        <v>2.0310000000000001</v>
      </c>
      <c r="Q80">
        <v>2.1360000000000001</v>
      </c>
      <c r="R80">
        <v>2.0310000000000001</v>
      </c>
      <c r="W80">
        <v>2.1360000000000001</v>
      </c>
      <c r="X80">
        <v>2.0310000000000001</v>
      </c>
    </row>
    <row r="81" spans="1:24" x14ac:dyDescent="0.25">
      <c r="B81" s="30" t="s">
        <v>142</v>
      </c>
      <c r="C81" s="30">
        <v>31</v>
      </c>
      <c r="D81" s="30">
        <v>30</v>
      </c>
      <c r="E81" s="30">
        <v>28</v>
      </c>
      <c r="J81" t="s">
        <v>128</v>
      </c>
      <c r="K81" t="s">
        <v>127</v>
      </c>
      <c r="L81" t="s">
        <v>126</v>
      </c>
      <c r="P81" t="s">
        <v>126</v>
      </c>
      <c r="Q81" t="s">
        <v>128</v>
      </c>
      <c r="R81" t="s">
        <v>127</v>
      </c>
      <c r="V81" t="s">
        <v>128</v>
      </c>
      <c r="W81" t="s">
        <v>126</v>
      </c>
      <c r="X81" t="s">
        <v>127</v>
      </c>
    </row>
    <row r="82" spans="1:24" x14ac:dyDescent="0.25">
      <c r="B82" s="30" t="s">
        <v>143</v>
      </c>
      <c r="C82" s="30">
        <v>92</v>
      </c>
      <c r="D82" s="30">
        <v>86</v>
      </c>
      <c r="E82" s="30">
        <v>86</v>
      </c>
      <c r="J82">
        <v>40</v>
      </c>
      <c r="K82">
        <v>47</v>
      </c>
      <c r="L82">
        <v>56</v>
      </c>
      <c r="P82">
        <v>60</v>
      </c>
      <c r="Q82">
        <v>65</v>
      </c>
      <c r="R82">
        <v>78</v>
      </c>
      <c r="V82">
        <v>66</v>
      </c>
      <c r="W82">
        <v>72</v>
      </c>
      <c r="X82">
        <v>79</v>
      </c>
    </row>
    <row r="83" spans="1:24" x14ac:dyDescent="0.25">
      <c r="B83" s="30" t="s">
        <v>144</v>
      </c>
      <c r="C83" s="30">
        <v>66</v>
      </c>
      <c r="D83" s="30">
        <v>69</v>
      </c>
      <c r="E83" s="30">
        <v>54</v>
      </c>
      <c r="H83" t="s">
        <v>128</v>
      </c>
      <c r="I83">
        <v>40</v>
      </c>
      <c r="J83">
        <v>0</v>
      </c>
      <c r="K83" t="s">
        <v>145</v>
      </c>
      <c r="L83" t="s">
        <v>146</v>
      </c>
      <c r="N83" t="s">
        <v>126</v>
      </c>
      <c r="O83">
        <v>60</v>
      </c>
      <c r="P83">
        <v>0</v>
      </c>
      <c r="Q83" t="s">
        <v>147</v>
      </c>
      <c r="R83" t="s">
        <v>148</v>
      </c>
      <c r="T83" t="s">
        <v>128</v>
      </c>
      <c r="U83">
        <v>66</v>
      </c>
      <c r="V83">
        <v>0</v>
      </c>
      <c r="W83">
        <f>W82-U83</f>
        <v>6</v>
      </c>
      <c r="X83">
        <f>X82-U83</f>
        <v>13</v>
      </c>
    </row>
    <row r="84" spans="1:24" x14ac:dyDescent="0.25">
      <c r="B84" s="30" t="s">
        <v>149</v>
      </c>
      <c r="C84" s="30">
        <v>80</v>
      </c>
      <c r="D84" s="30">
        <v>89</v>
      </c>
      <c r="E84" s="30">
        <v>71</v>
      </c>
      <c r="H84" t="s">
        <v>127</v>
      </c>
      <c r="I84">
        <v>47</v>
      </c>
      <c r="K84">
        <v>0</v>
      </c>
      <c r="L84" t="s">
        <v>150</v>
      </c>
      <c r="N84" t="s">
        <v>128</v>
      </c>
      <c r="O84">
        <v>65</v>
      </c>
      <c r="Q84">
        <v>0</v>
      </c>
      <c r="R84" t="s">
        <v>151</v>
      </c>
      <c r="T84" t="s">
        <v>126</v>
      </c>
      <c r="U84">
        <v>72</v>
      </c>
      <c r="W84">
        <v>0</v>
      </c>
      <c r="X84">
        <f>X82-U84</f>
        <v>7</v>
      </c>
    </row>
    <row r="85" spans="1:24" x14ac:dyDescent="0.25">
      <c r="B85" s="30" t="s">
        <v>152</v>
      </c>
      <c r="C85" s="30">
        <v>64</v>
      </c>
      <c r="D85" s="30">
        <v>49</v>
      </c>
      <c r="E85" s="30">
        <v>51</v>
      </c>
      <c r="H85" t="s">
        <v>126</v>
      </c>
      <c r="I85">
        <v>56</v>
      </c>
      <c r="J85" t="s">
        <v>153</v>
      </c>
      <c r="L85">
        <v>0</v>
      </c>
      <c r="N85" t="s">
        <v>127</v>
      </c>
      <c r="O85">
        <v>78</v>
      </c>
      <c r="P85" t="s">
        <v>153</v>
      </c>
      <c r="R85">
        <v>0</v>
      </c>
      <c r="T85" t="s">
        <v>127</v>
      </c>
      <c r="U85">
        <v>79</v>
      </c>
      <c r="V85" t="s">
        <v>153</v>
      </c>
      <c r="X85">
        <v>0</v>
      </c>
    </row>
    <row r="86" spans="1:24" x14ac:dyDescent="0.25">
      <c r="B86" s="30" t="s">
        <v>154</v>
      </c>
      <c r="C86" s="30">
        <v>58</v>
      </c>
      <c r="D86" s="30">
        <v>44</v>
      </c>
      <c r="E86" s="30">
        <v>65</v>
      </c>
      <c r="K86" t="s">
        <v>155</v>
      </c>
      <c r="Q86" t="s">
        <v>155</v>
      </c>
      <c r="W86" t="s">
        <v>155</v>
      </c>
    </row>
    <row r="87" spans="1:24" x14ac:dyDescent="0.25">
      <c r="L87" t="s">
        <v>156</v>
      </c>
      <c r="R87" t="s">
        <v>156</v>
      </c>
      <c r="X87" t="s">
        <v>156</v>
      </c>
    </row>
    <row r="88" spans="1:24" x14ac:dyDescent="0.25">
      <c r="A88" t="s">
        <v>157</v>
      </c>
      <c r="G88" t="s">
        <v>158</v>
      </c>
      <c r="M88" t="s">
        <v>159</v>
      </c>
      <c r="S88" t="s">
        <v>160</v>
      </c>
    </row>
    <row r="89" spans="1:24" x14ac:dyDescent="0.25">
      <c r="D89">
        <v>2.1360000000000001</v>
      </c>
      <c r="E89">
        <v>2.0310000000000001</v>
      </c>
      <c r="J89">
        <v>2.1360000000000001</v>
      </c>
      <c r="K89">
        <v>2.0310000000000001</v>
      </c>
      <c r="P89">
        <v>2.1360000000000001</v>
      </c>
      <c r="Q89">
        <v>2.0310000000000001</v>
      </c>
      <c r="V89">
        <v>2.1360000000000001</v>
      </c>
      <c r="W89">
        <v>2.0310000000000001</v>
      </c>
    </row>
    <row r="90" spans="1:24" x14ac:dyDescent="0.25">
      <c r="C90" t="str">
        <f>A92</f>
        <v>p2</v>
      </c>
      <c r="D90" t="str">
        <f>A93</f>
        <v>p1</v>
      </c>
      <c r="E90" t="str">
        <f>A94</f>
        <v>p0</v>
      </c>
      <c r="I90" t="str">
        <f>G92</f>
        <v>p2</v>
      </c>
      <c r="J90" t="str">
        <f>G93</f>
        <v>p0</v>
      </c>
      <c r="K90" t="str">
        <f>G94</f>
        <v>p1</v>
      </c>
      <c r="O90" t="str">
        <f>M92</f>
        <v>p2</v>
      </c>
      <c r="P90" t="str">
        <f>M93</f>
        <v>p0</v>
      </c>
      <c r="Q90" t="str">
        <f>M94</f>
        <v>p1</v>
      </c>
      <c r="U90" t="str">
        <f>S92</f>
        <v>p2</v>
      </c>
      <c r="V90" t="str">
        <f>S93</f>
        <v>p1</v>
      </c>
      <c r="W90" t="str">
        <f>S94</f>
        <v>p0</v>
      </c>
    </row>
    <row r="91" spans="1:24" x14ac:dyDescent="0.25">
      <c r="C91">
        <v>41</v>
      </c>
      <c r="D91">
        <v>58</v>
      </c>
      <c r="E91">
        <v>61</v>
      </c>
      <c r="I91">
        <f>H92</f>
        <v>66</v>
      </c>
      <c r="J91">
        <f>H93</f>
        <v>72</v>
      </c>
      <c r="K91">
        <f>H94</f>
        <v>80</v>
      </c>
      <c r="O91">
        <f>N92</f>
        <v>36</v>
      </c>
      <c r="P91">
        <f>N93</f>
        <v>70</v>
      </c>
      <c r="Q91">
        <f>N94</f>
        <v>77</v>
      </c>
      <c r="U91">
        <f>T92</f>
        <v>50</v>
      </c>
      <c r="V91">
        <f>T93</f>
        <v>51</v>
      </c>
      <c r="W91">
        <f>T94</f>
        <v>56</v>
      </c>
    </row>
    <row r="92" spans="1:24" x14ac:dyDescent="0.25">
      <c r="A92" t="s">
        <v>128</v>
      </c>
      <c r="B92">
        <v>41</v>
      </c>
      <c r="C92">
        <v>0</v>
      </c>
      <c r="D92">
        <f>D91-B92</f>
        <v>17</v>
      </c>
      <c r="E92">
        <f>E91-B92</f>
        <v>20</v>
      </c>
      <c r="G92" t="s">
        <v>128</v>
      </c>
      <c r="H92">
        <v>66</v>
      </c>
      <c r="I92">
        <v>0</v>
      </c>
      <c r="J92">
        <f>J91-H92</f>
        <v>6</v>
      </c>
      <c r="K92">
        <f>K91-H92</f>
        <v>14</v>
      </c>
      <c r="M92" t="s">
        <v>128</v>
      </c>
      <c r="N92">
        <v>36</v>
      </c>
      <c r="O92">
        <v>0</v>
      </c>
      <c r="P92">
        <f>P91-N92</f>
        <v>34</v>
      </c>
      <c r="Q92">
        <f>Q91-N92</f>
        <v>41</v>
      </c>
      <c r="S92" t="s">
        <v>128</v>
      </c>
      <c r="T92">
        <v>50</v>
      </c>
      <c r="U92">
        <v>0</v>
      </c>
      <c r="V92" s="27">
        <f>V91-T92</f>
        <v>1</v>
      </c>
      <c r="W92">
        <f>W91-T92</f>
        <v>6</v>
      </c>
    </row>
    <row r="93" spans="1:24" x14ac:dyDescent="0.25">
      <c r="A93" t="s">
        <v>127</v>
      </c>
      <c r="B93">
        <v>58</v>
      </c>
      <c r="D93">
        <v>0</v>
      </c>
      <c r="E93">
        <f>E91-B93</f>
        <v>3</v>
      </c>
      <c r="G93" t="s">
        <v>126</v>
      </c>
      <c r="H93">
        <v>72</v>
      </c>
      <c r="J93">
        <v>0</v>
      </c>
      <c r="K93">
        <f>K91-H93</f>
        <v>8</v>
      </c>
      <c r="M93" t="s">
        <v>126</v>
      </c>
      <c r="N93">
        <v>70</v>
      </c>
      <c r="P93">
        <v>0</v>
      </c>
      <c r="Q93">
        <f>Q91-N93</f>
        <v>7</v>
      </c>
      <c r="S93" t="s">
        <v>127</v>
      </c>
      <c r="T93">
        <v>51</v>
      </c>
      <c r="V93">
        <v>0</v>
      </c>
      <c r="W93">
        <f>W91-T93</f>
        <v>5</v>
      </c>
    </row>
    <row r="94" spans="1:24" x14ac:dyDescent="0.25">
      <c r="A94" t="s">
        <v>126</v>
      </c>
      <c r="B94">
        <v>61</v>
      </c>
      <c r="C94" t="s">
        <v>153</v>
      </c>
      <c r="E94">
        <v>0</v>
      </c>
      <c r="G94" t="s">
        <v>127</v>
      </c>
      <c r="H94">
        <v>80</v>
      </c>
      <c r="I94" t="s">
        <v>153</v>
      </c>
      <c r="K94">
        <v>0</v>
      </c>
      <c r="M94" t="s">
        <v>127</v>
      </c>
      <c r="N94">
        <v>77</v>
      </c>
      <c r="O94" t="s">
        <v>153</v>
      </c>
      <c r="Q94">
        <v>0</v>
      </c>
      <c r="S94" t="s">
        <v>126</v>
      </c>
      <c r="T94">
        <v>56</v>
      </c>
      <c r="U94" t="s">
        <v>155</v>
      </c>
      <c r="W94">
        <v>0</v>
      </c>
    </row>
    <row r="95" spans="1:24" x14ac:dyDescent="0.25">
      <c r="D95" t="s">
        <v>155</v>
      </c>
      <c r="J95" t="s">
        <v>155</v>
      </c>
      <c r="P95" t="s">
        <v>155</v>
      </c>
    </row>
    <row r="96" spans="1:24" x14ac:dyDescent="0.25">
      <c r="E96" t="s">
        <v>156</v>
      </c>
      <c r="K96" t="s">
        <v>156</v>
      </c>
      <c r="Q96" t="s">
        <v>156</v>
      </c>
      <c r="W96" t="s">
        <v>156</v>
      </c>
    </row>
    <row r="98" spans="1:23" x14ac:dyDescent="0.25">
      <c r="A98" t="s">
        <v>161</v>
      </c>
      <c r="G98" t="s">
        <v>162</v>
      </c>
      <c r="M98" t="s">
        <v>163</v>
      </c>
      <c r="S98" t="s">
        <v>164</v>
      </c>
    </row>
    <row r="99" spans="1:23" x14ac:dyDescent="0.25">
      <c r="D99">
        <v>2.1360000000000001</v>
      </c>
      <c r="E99">
        <v>2.0310000000000001</v>
      </c>
      <c r="J99">
        <v>2.1360000000000001</v>
      </c>
      <c r="K99">
        <v>2.0310000000000001</v>
      </c>
      <c r="P99">
        <v>2.1360000000000001</v>
      </c>
      <c r="Q99">
        <v>2.0310000000000001</v>
      </c>
      <c r="V99">
        <v>2.1360000000000001</v>
      </c>
      <c r="W99">
        <v>2.0310000000000001</v>
      </c>
    </row>
    <row r="100" spans="1:23" x14ac:dyDescent="0.25">
      <c r="C100" t="str">
        <f>A102</f>
        <v>p2</v>
      </c>
      <c r="D100" t="str">
        <f>A103</f>
        <v>p1</v>
      </c>
      <c r="E100" t="str">
        <f>A104</f>
        <v>p0</v>
      </c>
      <c r="I100" t="str">
        <f>G102</f>
        <v>p2</v>
      </c>
      <c r="J100" t="str">
        <f>G103</f>
        <v>p1</v>
      </c>
      <c r="K100" t="str">
        <f>G104</f>
        <v>p0</v>
      </c>
      <c r="O100" t="str">
        <f>M102</f>
        <v>p2</v>
      </c>
      <c r="P100" t="str">
        <f>M103</f>
        <v>p0</v>
      </c>
      <c r="Q100" t="str">
        <f>M104</f>
        <v>p1</v>
      </c>
      <c r="U100" t="str">
        <f>S102</f>
        <v>p2</v>
      </c>
      <c r="V100" t="str">
        <f>S103</f>
        <v>p0</v>
      </c>
      <c r="W100" t="str">
        <f>S104</f>
        <v>p1</v>
      </c>
    </row>
    <row r="101" spans="1:23" x14ac:dyDescent="0.25">
      <c r="C101">
        <f>B102</f>
        <v>28</v>
      </c>
      <c r="D101">
        <f>B103</f>
        <v>30</v>
      </c>
      <c r="E101">
        <f>B104</f>
        <v>31</v>
      </c>
      <c r="I101">
        <f>H102</f>
        <v>86</v>
      </c>
      <c r="J101">
        <f>H103</f>
        <v>86</v>
      </c>
      <c r="K101">
        <f>H104</f>
        <v>92</v>
      </c>
      <c r="O101">
        <f>N102</f>
        <v>54</v>
      </c>
      <c r="P101">
        <f>N103</f>
        <v>66</v>
      </c>
      <c r="Q101">
        <f>N104</f>
        <v>69</v>
      </c>
      <c r="U101">
        <f>T102</f>
        <v>71</v>
      </c>
      <c r="V101">
        <f>T103</f>
        <v>80</v>
      </c>
      <c r="W101">
        <f>T104</f>
        <v>89</v>
      </c>
    </row>
    <row r="102" spans="1:23" x14ac:dyDescent="0.25">
      <c r="A102" t="s">
        <v>128</v>
      </c>
      <c r="B102">
        <v>28</v>
      </c>
      <c r="C102">
        <v>0</v>
      </c>
      <c r="D102" s="27">
        <f>D101-B102</f>
        <v>2</v>
      </c>
      <c r="E102" s="27">
        <f>E101-B102</f>
        <v>3</v>
      </c>
      <c r="G102" t="s">
        <v>128</v>
      </c>
      <c r="H102">
        <v>86</v>
      </c>
      <c r="I102">
        <v>0</v>
      </c>
      <c r="J102">
        <f>J101-H102</f>
        <v>0</v>
      </c>
      <c r="K102">
        <f>K101-H102</f>
        <v>6</v>
      </c>
      <c r="M102" t="s">
        <v>128</v>
      </c>
      <c r="N102">
        <v>54</v>
      </c>
      <c r="O102">
        <v>0</v>
      </c>
      <c r="P102">
        <f>P101-N102</f>
        <v>12</v>
      </c>
      <c r="Q102">
        <f>Q101-N102</f>
        <v>15</v>
      </c>
      <c r="S102" t="s">
        <v>128</v>
      </c>
      <c r="T102">
        <v>71</v>
      </c>
      <c r="U102">
        <v>0</v>
      </c>
      <c r="V102">
        <f>V101-T102</f>
        <v>9</v>
      </c>
      <c r="W102">
        <f>W101-T102</f>
        <v>18</v>
      </c>
    </row>
    <row r="103" spans="1:23" x14ac:dyDescent="0.25">
      <c r="A103" t="s">
        <v>127</v>
      </c>
      <c r="B103">
        <v>30</v>
      </c>
      <c r="D103" s="27">
        <v>0</v>
      </c>
      <c r="E103" s="27">
        <f>E101-B103</f>
        <v>1</v>
      </c>
      <c r="G103" t="s">
        <v>127</v>
      </c>
      <c r="H103">
        <v>86</v>
      </c>
      <c r="J103">
        <v>0</v>
      </c>
      <c r="K103">
        <f>K101-H103</f>
        <v>6</v>
      </c>
      <c r="M103" t="s">
        <v>126</v>
      </c>
      <c r="N103">
        <v>66</v>
      </c>
      <c r="P103">
        <v>0</v>
      </c>
      <c r="Q103">
        <f>Q101-N103</f>
        <v>3</v>
      </c>
      <c r="S103" t="s">
        <v>126</v>
      </c>
      <c r="T103">
        <v>80</v>
      </c>
      <c r="V103">
        <v>0</v>
      </c>
      <c r="W103">
        <f>W101-T103</f>
        <v>9</v>
      </c>
    </row>
    <row r="104" spans="1:23" x14ac:dyDescent="0.25">
      <c r="A104" t="s">
        <v>126</v>
      </c>
      <c r="B104">
        <v>31</v>
      </c>
      <c r="C104" t="s">
        <v>155</v>
      </c>
      <c r="E104">
        <v>0</v>
      </c>
      <c r="G104" t="s">
        <v>126</v>
      </c>
      <c r="H104">
        <v>92</v>
      </c>
      <c r="I104" t="s">
        <v>155</v>
      </c>
      <c r="K104">
        <v>0</v>
      </c>
      <c r="M104" t="s">
        <v>127</v>
      </c>
      <c r="N104">
        <v>69</v>
      </c>
      <c r="O104" t="s">
        <v>153</v>
      </c>
      <c r="Q104">
        <v>0</v>
      </c>
      <c r="S104" t="s">
        <v>127</v>
      </c>
      <c r="T104">
        <v>89</v>
      </c>
      <c r="U104" t="s">
        <v>153</v>
      </c>
      <c r="W104">
        <v>0</v>
      </c>
    </row>
    <row r="105" spans="1:23" x14ac:dyDescent="0.25">
      <c r="P105" t="s">
        <v>155</v>
      </c>
      <c r="V105" t="s">
        <v>155</v>
      </c>
    </row>
    <row r="106" spans="1:23" x14ac:dyDescent="0.25">
      <c r="E106" t="s">
        <v>156</v>
      </c>
      <c r="K106" t="s">
        <v>156</v>
      </c>
      <c r="Q106" t="s">
        <v>156</v>
      </c>
      <c r="W106" t="s">
        <v>156</v>
      </c>
    </row>
    <row r="108" spans="1:23" x14ac:dyDescent="0.25">
      <c r="A108" t="s">
        <v>165</v>
      </c>
      <c r="G108" t="s">
        <v>166</v>
      </c>
    </row>
    <row r="109" spans="1:23" x14ac:dyDescent="0.25">
      <c r="D109">
        <v>2.1360000000000001</v>
      </c>
      <c r="E109">
        <v>2.0310000000000001</v>
      </c>
      <c r="J109">
        <v>2.1360000000000001</v>
      </c>
      <c r="K109">
        <v>2.0310000000000001</v>
      </c>
    </row>
    <row r="110" spans="1:23" x14ac:dyDescent="0.25">
      <c r="C110" t="str">
        <f>A112</f>
        <v>p1</v>
      </c>
      <c r="D110" t="str">
        <f>A113</f>
        <v>p2</v>
      </c>
      <c r="E110" t="str">
        <f>A114</f>
        <v>p0</v>
      </c>
      <c r="I110" t="str">
        <f>G112</f>
        <v>p1</v>
      </c>
      <c r="J110" t="str">
        <f>G113</f>
        <v>p0</v>
      </c>
      <c r="K110" t="str">
        <f>G114</f>
        <v>p2</v>
      </c>
    </row>
    <row r="111" spans="1:23" x14ac:dyDescent="0.25">
      <c r="C111">
        <f>B112</f>
        <v>49</v>
      </c>
      <c r="D111">
        <f>B113</f>
        <v>51</v>
      </c>
      <c r="E111">
        <f>B114</f>
        <v>64</v>
      </c>
      <c r="I111">
        <f>H112</f>
        <v>44</v>
      </c>
      <c r="J111">
        <f>H113</f>
        <v>58</v>
      </c>
      <c r="K111">
        <f>H114</f>
        <v>65</v>
      </c>
    </row>
    <row r="112" spans="1:23" x14ac:dyDescent="0.25">
      <c r="A112" t="s">
        <v>127</v>
      </c>
      <c r="B112">
        <v>49</v>
      </c>
      <c r="C112">
        <v>0</v>
      </c>
      <c r="D112" s="27">
        <f>D111-B112</f>
        <v>2</v>
      </c>
      <c r="E112">
        <f>E111-B112</f>
        <v>15</v>
      </c>
      <c r="G112" t="s">
        <v>127</v>
      </c>
      <c r="H112">
        <v>44</v>
      </c>
      <c r="I112">
        <v>0</v>
      </c>
      <c r="J112">
        <f>J111-H112</f>
        <v>14</v>
      </c>
      <c r="K112">
        <f>K111-H112</f>
        <v>21</v>
      </c>
    </row>
    <row r="113" spans="1:11" x14ac:dyDescent="0.25">
      <c r="A113" t="s">
        <v>128</v>
      </c>
      <c r="B113">
        <v>51</v>
      </c>
      <c r="D113">
        <v>0</v>
      </c>
      <c r="E113">
        <f>E111-B113</f>
        <v>13</v>
      </c>
      <c r="G113" t="s">
        <v>126</v>
      </c>
      <c r="H113">
        <v>58</v>
      </c>
      <c r="J113">
        <v>0</v>
      </c>
      <c r="K113">
        <f>K111-H113</f>
        <v>7</v>
      </c>
    </row>
    <row r="114" spans="1:11" x14ac:dyDescent="0.25">
      <c r="A114" t="s">
        <v>126</v>
      </c>
      <c r="B114">
        <v>64</v>
      </c>
      <c r="C114" t="s">
        <v>155</v>
      </c>
      <c r="E114">
        <v>0</v>
      </c>
      <c r="G114" t="s">
        <v>128</v>
      </c>
      <c r="H114">
        <v>65</v>
      </c>
      <c r="I114" t="s">
        <v>153</v>
      </c>
      <c r="K114">
        <v>0</v>
      </c>
    </row>
    <row r="115" spans="1:11" x14ac:dyDescent="0.25">
      <c r="J115" t="s">
        <v>155</v>
      </c>
    </row>
    <row r="116" spans="1:11" x14ac:dyDescent="0.25">
      <c r="E116" t="s">
        <v>156</v>
      </c>
      <c r="K116" t="s">
        <v>156</v>
      </c>
    </row>
    <row r="119" spans="1:11" x14ac:dyDescent="0.25">
      <c r="A119" s="27" t="s">
        <v>119</v>
      </c>
      <c r="B119" s="27"/>
      <c r="C119" s="27"/>
      <c r="D119" s="27"/>
      <c r="F119" t="s">
        <v>167</v>
      </c>
    </row>
    <row r="120" spans="1:11" x14ac:dyDescent="0.25">
      <c r="A120" s="27"/>
      <c r="B120" s="27"/>
      <c r="C120" s="27"/>
      <c r="D120" s="27"/>
    </row>
    <row r="121" spans="1:11" x14ac:dyDescent="0.25">
      <c r="A121" s="27" t="s">
        <v>122</v>
      </c>
      <c r="B121" s="27"/>
      <c r="C121" s="27" t="s">
        <v>123</v>
      </c>
      <c r="D121" s="27"/>
      <c r="F121" t="s">
        <v>120</v>
      </c>
      <c r="G121" t="s">
        <v>121</v>
      </c>
    </row>
    <row r="122" spans="1:11" x14ac:dyDescent="0.25">
      <c r="A122" s="27"/>
      <c r="B122" s="27" t="s">
        <v>126</v>
      </c>
      <c r="C122" s="27" t="s">
        <v>127</v>
      </c>
      <c r="D122" s="27" t="s">
        <v>128</v>
      </c>
    </row>
    <row r="123" spans="1:11" x14ac:dyDescent="0.25">
      <c r="A123" s="27" t="s">
        <v>129</v>
      </c>
      <c r="B123" s="27">
        <v>56</v>
      </c>
      <c r="C123" s="27">
        <v>47</v>
      </c>
      <c r="D123" s="27">
        <v>40</v>
      </c>
      <c r="F123" t="s">
        <v>124</v>
      </c>
      <c r="G123" t="s">
        <v>168</v>
      </c>
    </row>
    <row r="124" spans="1:11" x14ac:dyDescent="0.25">
      <c r="A124" s="27" t="s">
        <v>131</v>
      </c>
      <c r="B124" s="27">
        <v>60</v>
      </c>
      <c r="C124" s="27">
        <v>78</v>
      </c>
      <c r="D124" s="27">
        <v>65</v>
      </c>
    </row>
    <row r="125" spans="1:11" x14ac:dyDescent="0.25">
      <c r="A125" s="27" t="s">
        <v>133</v>
      </c>
      <c r="B125" s="27">
        <v>72</v>
      </c>
      <c r="C125" s="27">
        <v>79</v>
      </c>
      <c r="D125" s="27">
        <v>66</v>
      </c>
      <c r="G125" t="s">
        <v>169</v>
      </c>
    </row>
    <row r="126" spans="1:11" x14ac:dyDescent="0.25">
      <c r="A126" s="27" t="s">
        <v>134</v>
      </c>
      <c r="B126" s="27">
        <v>61</v>
      </c>
      <c r="C126" s="27">
        <v>58</v>
      </c>
      <c r="D126" s="27">
        <v>41</v>
      </c>
      <c r="F126" t="s">
        <v>124</v>
      </c>
      <c r="G126" t="s">
        <v>170</v>
      </c>
    </row>
    <row r="127" spans="1:11" x14ac:dyDescent="0.25">
      <c r="A127" s="27" t="s">
        <v>135</v>
      </c>
      <c r="B127" s="27">
        <v>72</v>
      </c>
      <c r="C127" s="27">
        <v>80</v>
      </c>
      <c r="D127" s="27">
        <v>66</v>
      </c>
    </row>
    <row r="128" spans="1:11" x14ac:dyDescent="0.25">
      <c r="A128" s="27" t="s">
        <v>137</v>
      </c>
      <c r="B128" s="27">
        <v>70</v>
      </c>
      <c r="C128" s="27">
        <v>77</v>
      </c>
      <c r="D128" s="27">
        <v>36</v>
      </c>
    </row>
    <row r="129" spans="1:21" x14ac:dyDescent="0.25">
      <c r="A129" s="27" t="s">
        <v>141</v>
      </c>
      <c r="B129" s="27">
        <v>56.000000000000007</v>
      </c>
      <c r="C129" s="27">
        <v>51</v>
      </c>
      <c r="D129" s="27">
        <v>50</v>
      </c>
      <c r="F129" t="s">
        <v>136</v>
      </c>
    </row>
    <row r="130" spans="1:21" x14ac:dyDescent="0.25">
      <c r="A130" s="27" t="s">
        <v>142</v>
      </c>
      <c r="B130" s="27">
        <v>31</v>
      </c>
      <c r="C130" s="27">
        <v>30</v>
      </c>
      <c r="D130" s="27">
        <v>28</v>
      </c>
    </row>
    <row r="131" spans="1:21" x14ac:dyDescent="0.25">
      <c r="A131" s="27" t="s">
        <v>143</v>
      </c>
      <c r="B131" s="27">
        <v>92</v>
      </c>
      <c r="C131" s="27">
        <v>86</v>
      </c>
      <c r="D131" s="27">
        <v>86</v>
      </c>
    </row>
    <row r="132" spans="1:21" x14ac:dyDescent="0.25">
      <c r="A132" s="27" t="s">
        <v>144</v>
      </c>
      <c r="B132" s="27">
        <v>66</v>
      </c>
      <c r="C132" s="27">
        <v>69</v>
      </c>
      <c r="D132" s="27">
        <v>54</v>
      </c>
      <c r="F132" t="s">
        <v>171</v>
      </c>
    </row>
    <row r="133" spans="1:21" x14ac:dyDescent="0.25">
      <c r="A133" s="27" t="s">
        <v>149</v>
      </c>
      <c r="B133" s="27">
        <v>80</v>
      </c>
      <c r="C133" s="27">
        <v>89</v>
      </c>
      <c r="D133" s="27">
        <v>71</v>
      </c>
      <c r="I133">
        <v>2.4180000000000001</v>
      </c>
      <c r="J133">
        <v>2.4079999999999999</v>
      </c>
      <c r="K133">
        <v>2.395</v>
      </c>
      <c r="L133">
        <v>2.3809999999999998</v>
      </c>
      <c r="M133">
        <v>2.3639999999999999</v>
      </c>
      <c r="N133">
        <v>2.3439999999999999</v>
      </c>
      <c r="O133">
        <v>2.3199999999999998</v>
      </c>
      <c r="P133">
        <v>2.29</v>
      </c>
      <c r="Q133">
        <v>2.2530000000000001</v>
      </c>
      <c r="R133">
        <v>2.2040000000000002</v>
      </c>
      <c r="S133">
        <v>2.1360000000000001</v>
      </c>
      <c r="T133">
        <v>2.0310000000000001</v>
      </c>
    </row>
    <row r="134" spans="1:21" x14ac:dyDescent="0.25">
      <c r="A134" s="27" t="s">
        <v>152</v>
      </c>
      <c r="B134" s="27">
        <v>64</v>
      </c>
      <c r="C134" s="27">
        <v>49</v>
      </c>
      <c r="D134" s="27">
        <v>51</v>
      </c>
      <c r="H134" t="str">
        <f>F136</f>
        <v>b8</v>
      </c>
      <c r="I134" t="str">
        <f>F137</f>
        <v>b1</v>
      </c>
      <c r="J134" t="str">
        <f>F138</f>
        <v>b7</v>
      </c>
      <c r="K134" t="str">
        <f>F139</f>
        <v>b13</v>
      </c>
      <c r="L134" t="str">
        <f>F140</f>
        <v>b2</v>
      </c>
      <c r="M134" t="str">
        <f>F141</f>
        <v>b4</v>
      </c>
      <c r="N134" t="str">
        <f>F142</f>
        <v>b12</v>
      </c>
      <c r="O134" t="str">
        <f>F143</f>
        <v>b10</v>
      </c>
      <c r="P134" t="str">
        <f>F144</f>
        <v>b6</v>
      </c>
      <c r="Q134" t="str">
        <f>F145</f>
        <v>b3</v>
      </c>
      <c r="R134" t="str">
        <f>F146</f>
        <v>b5</v>
      </c>
      <c r="S134" t="str">
        <f>F147</f>
        <v>b11</v>
      </c>
      <c r="T134" t="str">
        <f>F148</f>
        <v>b9</v>
      </c>
    </row>
    <row r="135" spans="1:21" x14ac:dyDescent="0.25">
      <c r="A135" s="27" t="s">
        <v>154</v>
      </c>
      <c r="B135" s="27">
        <v>58</v>
      </c>
      <c r="C135" s="27">
        <v>44</v>
      </c>
      <c r="D135" s="27">
        <v>65</v>
      </c>
      <c r="H135" s="29">
        <f>G136</f>
        <v>31</v>
      </c>
      <c r="I135" s="29">
        <f>G137</f>
        <v>56</v>
      </c>
      <c r="J135" s="29">
        <f>G138</f>
        <v>56.000000000000007</v>
      </c>
      <c r="K135" s="29">
        <f>G139</f>
        <v>58</v>
      </c>
      <c r="L135" s="29">
        <f>G140</f>
        <v>60</v>
      </c>
      <c r="M135" s="29">
        <f>G141</f>
        <v>61</v>
      </c>
      <c r="N135" s="29">
        <f>G142</f>
        <v>64</v>
      </c>
      <c r="O135" s="29">
        <f>G143</f>
        <v>66</v>
      </c>
      <c r="P135" s="29">
        <f>G144</f>
        <v>70</v>
      </c>
      <c r="Q135" s="29">
        <f>G145</f>
        <v>72</v>
      </c>
      <c r="R135" s="29">
        <f>G146</f>
        <v>72</v>
      </c>
      <c r="S135" s="29">
        <f>G147</f>
        <v>80</v>
      </c>
      <c r="T135" s="29">
        <f>G148</f>
        <v>92</v>
      </c>
    </row>
    <row r="136" spans="1:21" x14ac:dyDescent="0.25">
      <c r="F136" t="s">
        <v>142</v>
      </c>
      <c r="G136">
        <v>31</v>
      </c>
      <c r="H136">
        <v>0</v>
      </c>
      <c r="I136">
        <f>$I$135-G136</f>
        <v>25</v>
      </c>
      <c r="J136">
        <f>$J$135-G136</f>
        <v>25.000000000000007</v>
      </c>
      <c r="K136">
        <f>$K$135-G136</f>
        <v>27</v>
      </c>
      <c r="L136">
        <f>$L$135-G136</f>
        <v>29</v>
      </c>
      <c r="M136">
        <f t="shared" ref="M136:M141" si="8">$M$135-G136</f>
        <v>30</v>
      </c>
      <c r="N136">
        <f>$N$135-G136</f>
        <v>33</v>
      </c>
      <c r="O136">
        <f>$O$135-G136</f>
        <v>35</v>
      </c>
      <c r="P136">
        <f>$P$135-G136</f>
        <v>39</v>
      </c>
      <c r="Q136">
        <f>$Q$135-G136</f>
        <v>41</v>
      </c>
      <c r="R136">
        <f>$R$135-G136</f>
        <v>41</v>
      </c>
      <c r="S136">
        <f>$S$135-G136</f>
        <v>49</v>
      </c>
      <c r="T136">
        <f>$T$135-G136</f>
        <v>61</v>
      </c>
    </row>
    <row r="137" spans="1:21" x14ac:dyDescent="0.25">
      <c r="F137" t="s">
        <v>129</v>
      </c>
      <c r="G137">
        <v>56</v>
      </c>
      <c r="I137" s="27">
        <f>$I$135-G137</f>
        <v>0</v>
      </c>
      <c r="J137" s="27">
        <f>$J$135-G137</f>
        <v>0</v>
      </c>
      <c r="K137" s="27">
        <f>$K$135-G137</f>
        <v>2</v>
      </c>
      <c r="L137">
        <f>$L$135-G137</f>
        <v>4</v>
      </c>
      <c r="M137">
        <f t="shared" si="8"/>
        <v>5</v>
      </c>
      <c r="N137">
        <f t="shared" ref="N137:N142" si="9">$N$135-G137</f>
        <v>8</v>
      </c>
      <c r="O137">
        <f t="shared" ref="O137:O143" si="10">$O$135-G137</f>
        <v>10</v>
      </c>
      <c r="P137">
        <f t="shared" ref="P137:P144" si="11">$P$135-G137</f>
        <v>14</v>
      </c>
      <c r="Q137">
        <f t="shared" ref="Q137:Q145" si="12">$Q$135-G137</f>
        <v>16</v>
      </c>
      <c r="R137">
        <f t="shared" ref="R137:R145" si="13">$R$135-G137</f>
        <v>16</v>
      </c>
      <c r="S137">
        <f t="shared" ref="S137:S146" si="14">$S$135-G137</f>
        <v>24</v>
      </c>
      <c r="T137">
        <f t="shared" ref="T137:T148" si="15">$T$135-G137</f>
        <v>36</v>
      </c>
    </row>
    <row r="138" spans="1:21" x14ac:dyDescent="0.25">
      <c r="F138" t="s">
        <v>141</v>
      </c>
      <c r="G138">
        <v>56.000000000000007</v>
      </c>
      <c r="H138" t="s">
        <v>172</v>
      </c>
      <c r="K138" s="27">
        <f>$K$135-G138</f>
        <v>1.9999999999999929</v>
      </c>
      <c r="L138">
        <f>$L$135-G138</f>
        <v>3.9999999999999929</v>
      </c>
      <c r="M138">
        <f t="shared" si="8"/>
        <v>4.9999999999999929</v>
      </c>
      <c r="N138">
        <f t="shared" si="9"/>
        <v>7.9999999999999929</v>
      </c>
      <c r="O138">
        <f t="shared" si="10"/>
        <v>9.9999999999999929</v>
      </c>
      <c r="P138">
        <f t="shared" si="11"/>
        <v>13.999999999999993</v>
      </c>
      <c r="Q138">
        <f t="shared" si="12"/>
        <v>15.999999999999993</v>
      </c>
      <c r="R138">
        <f t="shared" si="13"/>
        <v>15.999999999999993</v>
      </c>
      <c r="S138">
        <f t="shared" si="14"/>
        <v>23.999999999999993</v>
      </c>
      <c r="T138">
        <f t="shared" si="15"/>
        <v>35.999999999999993</v>
      </c>
    </row>
    <row r="139" spans="1:21" x14ac:dyDescent="0.25">
      <c r="A139" s="27"/>
      <c r="F139" t="s">
        <v>154</v>
      </c>
      <c r="G139">
        <v>58</v>
      </c>
      <c r="K139" s="27">
        <f>$K$135-G139</f>
        <v>0</v>
      </c>
      <c r="L139" s="27">
        <f>$L$135-G139</f>
        <v>2</v>
      </c>
      <c r="M139" s="27">
        <f t="shared" si="8"/>
        <v>3</v>
      </c>
      <c r="N139" s="27">
        <f t="shared" si="9"/>
        <v>6</v>
      </c>
      <c r="O139" s="27">
        <f t="shared" si="10"/>
        <v>8</v>
      </c>
      <c r="P139" s="27">
        <f t="shared" si="11"/>
        <v>12</v>
      </c>
      <c r="Q139" s="27">
        <f t="shared" si="12"/>
        <v>14</v>
      </c>
      <c r="R139" s="27">
        <f t="shared" si="13"/>
        <v>14</v>
      </c>
      <c r="S139" s="27">
        <f t="shared" si="14"/>
        <v>22</v>
      </c>
      <c r="T139" s="27">
        <f t="shared" si="15"/>
        <v>34</v>
      </c>
      <c r="U139" s="27"/>
    </row>
    <row r="140" spans="1:21" x14ac:dyDescent="0.25">
      <c r="A140" s="27"/>
      <c r="F140" t="s">
        <v>131</v>
      </c>
      <c r="G140">
        <v>60</v>
      </c>
      <c r="L140" s="27">
        <f>$L$135-G140</f>
        <v>0</v>
      </c>
      <c r="M140" s="27">
        <f t="shared" si="8"/>
        <v>1</v>
      </c>
      <c r="N140" s="27">
        <f t="shared" si="9"/>
        <v>4</v>
      </c>
      <c r="O140" s="27">
        <f t="shared" si="10"/>
        <v>6</v>
      </c>
      <c r="P140" s="27">
        <f t="shared" si="11"/>
        <v>10</v>
      </c>
      <c r="Q140" s="27">
        <f t="shared" si="12"/>
        <v>12</v>
      </c>
      <c r="R140" s="27">
        <f t="shared" si="13"/>
        <v>12</v>
      </c>
      <c r="S140" s="27">
        <f t="shared" si="14"/>
        <v>20</v>
      </c>
      <c r="T140" s="27">
        <f t="shared" si="15"/>
        <v>32</v>
      </c>
      <c r="U140" s="27"/>
    </row>
    <row r="141" spans="1:21" x14ac:dyDescent="0.25">
      <c r="A141" s="27"/>
      <c r="F141" t="s">
        <v>134</v>
      </c>
      <c r="G141">
        <v>61</v>
      </c>
      <c r="I141" t="s">
        <v>173</v>
      </c>
      <c r="L141" s="27"/>
      <c r="M141" s="27">
        <f t="shared" si="8"/>
        <v>0</v>
      </c>
      <c r="N141" s="27">
        <f t="shared" si="9"/>
        <v>3</v>
      </c>
      <c r="O141" s="27">
        <f t="shared" si="10"/>
        <v>5</v>
      </c>
      <c r="P141" s="27">
        <f t="shared" si="11"/>
        <v>9</v>
      </c>
      <c r="Q141" s="27">
        <f t="shared" si="12"/>
        <v>11</v>
      </c>
      <c r="R141" s="27">
        <f t="shared" si="13"/>
        <v>11</v>
      </c>
      <c r="S141" s="27">
        <f t="shared" si="14"/>
        <v>19</v>
      </c>
      <c r="T141" s="27">
        <f t="shared" si="15"/>
        <v>31</v>
      </c>
      <c r="U141" s="27"/>
    </row>
    <row r="142" spans="1:21" x14ac:dyDescent="0.25">
      <c r="A142" s="27"/>
      <c r="F142" t="s">
        <v>152</v>
      </c>
      <c r="G142">
        <v>64</v>
      </c>
      <c r="L142" s="27" t="s">
        <v>174</v>
      </c>
      <c r="M142" s="27"/>
      <c r="N142" s="27">
        <f t="shared" si="9"/>
        <v>0</v>
      </c>
      <c r="O142" s="27">
        <f t="shared" si="10"/>
        <v>2</v>
      </c>
      <c r="P142" s="27">
        <f t="shared" si="11"/>
        <v>6</v>
      </c>
      <c r="Q142" s="27">
        <f t="shared" si="12"/>
        <v>8</v>
      </c>
      <c r="R142" s="27">
        <f t="shared" si="13"/>
        <v>8</v>
      </c>
      <c r="S142" s="27">
        <f t="shared" si="14"/>
        <v>16</v>
      </c>
      <c r="T142" s="27">
        <f t="shared" si="15"/>
        <v>28</v>
      </c>
      <c r="U142" s="27"/>
    </row>
    <row r="143" spans="1:21" x14ac:dyDescent="0.25">
      <c r="A143" s="27"/>
      <c r="F143" t="s">
        <v>144</v>
      </c>
      <c r="G143">
        <v>66</v>
      </c>
      <c r="L143" s="27"/>
      <c r="M143" s="27" t="s">
        <v>175</v>
      </c>
      <c r="N143" s="27"/>
      <c r="O143" s="27">
        <f t="shared" si="10"/>
        <v>0</v>
      </c>
      <c r="P143" s="27">
        <f t="shared" si="11"/>
        <v>4</v>
      </c>
      <c r="Q143" s="27">
        <f t="shared" si="12"/>
        <v>6</v>
      </c>
      <c r="R143" s="27">
        <f t="shared" si="13"/>
        <v>6</v>
      </c>
      <c r="S143" s="27">
        <f t="shared" si="14"/>
        <v>14</v>
      </c>
      <c r="T143" s="27">
        <f t="shared" si="15"/>
        <v>26</v>
      </c>
      <c r="U143" s="27"/>
    </row>
    <row r="144" spans="1:21" x14ac:dyDescent="0.25">
      <c r="A144" s="27"/>
      <c r="F144" t="s">
        <v>137</v>
      </c>
      <c r="G144">
        <v>70</v>
      </c>
      <c r="L144" s="27"/>
      <c r="M144" s="27"/>
      <c r="N144" s="27"/>
      <c r="O144" s="27"/>
      <c r="P144" s="27">
        <f t="shared" si="11"/>
        <v>0</v>
      </c>
      <c r="Q144" s="27">
        <f t="shared" si="12"/>
        <v>2</v>
      </c>
      <c r="R144" s="27">
        <f t="shared" si="13"/>
        <v>2</v>
      </c>
      <c r="S144" s="27">
        <f t="shared" si="14"/>
        <v>10</v>
      </c>
      <c r="T144" s="27">
        <f t="shared" si="15"/>
        <v>22</v>
      </c>
      <c r="U144" s="27"/>
    </row>
    <row r="145" spans="1:21" x14ac:dyDescent="0.25">
      <c r="A145" s="27"/>
      <c r="F145" t="s">
        <v>133</v>
      </c>
      <c r="G145">
        <v>72</v>
      </c>
      <c r="L145" s="27"/>
      <c r="M145" s="27"/>
      <c r="N145" s="27"/>
      <c r="O145" s="27" t="s">
        <v>176</v>
      </c>
      <c r="P145" s="27"/>
      <c r="Q145" s="27">
        <f t="shared" si="12"/>
        <v>0</v>
      </c>
      <c r="R145" s="27">
        <f t="shared" si="13"/>
        <v>0</v>
      </c>
      <c r="S145" s="27">
        <f t="shared" si="14"/>
        <v>8</v>
      </c>
      <c r="T145" s="27">
        <f t="shared" si="15"/>
        <v>20</v>
      </c>
      <c r="U145" s="27"/>
    </row>
    <row r="146" spans="1:21" x14ac:dyDescent="0.25">
      <c r="A146" s="27"/>
      <c r="F146" t="s">
        <v>135</v>
      </c>
      <c r="G146">
        <v>72</v>
      </c>
      <c r="L146" s="27"/>
      <c r="M146" s="27"/>
      <c r="N146" s="27"/>
      <c r="O146" s="27"/>
      <c r="P146" s="27"/>
      <c r="Q146" s="27"/>
      <c r="R146" s="27"/>
      <c r="S146" s="27">
        <f t="shared" si="14"/>
        <v>8</v>
      </c>
      <c r="T146" s="27">
        <f t="shared" si="15"/>
        <v>20</v>
      </c>
      <c r="U146" s="27"/>
    </row>
    <row r="147" spans="1:21" x14ac:dyDescent="0.25">
      <c r="A147" s="27"/>
      <c r="F147" t="s">
        <v>149</v>
      </c>
      <c r="G147">
        <v>80</v>
      </c>
      <c r="L147" s="27"/>
      <c r="M147" s="27"/>
      <c r="N147" s="27"/>
      <c r="O147" s="27"/>
      <c r="P147" s="27"/>
      <c r="Q147" s="27" t="s">
        <v>153</v>
      </c>
      <c r="R147" s="27"/>
      <c r="S147" s="27">
        <f>$S$135-G147</f>
        <v>0</v>
      </c>
      <c r="T147" s="27">
        <f t="shared" si="15"/>
        <v>12</v>
      </c>
      <c r="U147" s="27"/>
    </row>
    <row r="148" spans="1:21" x14ac:dyDescent="0.25">
      <c r="A148" s="27"/>
      <c r="F148" t="s">
        <v>143</v>
      </c>
      <c r="G148">
        <v>92</v>
      </c>
      <c r="L148" s="27"/>
      <c r="M148" s="27"/>
      <c r="N148" s="27"/>
      <c r="O148" s="27"/>
      <c r="P148" s="27"/>
      <c r="Q148" s="27"/>
      <c r="R148" s="27"/>
      <c r="S148" s="27"/>
      <c r="T148" s="27">
        <f t="shared" si="15"/>
        <v>0</v>
      </c>
      <c r="U148" s="27"/>
    </row>
    <row r="149" spans="1:21" x14ac:dyDescent="0.25">
      <c r="A149" s="27"/>
      <c r="S149" t="s">
        <v>155</v>
      </c>
    </row>
    <row r="150" spans="1:21" x14ac:dyDescent="0.25">
      <c r="A150" s="27"/>
      <c r="T150" t="s">
        <v>156</v>
      </c>
    </row>
    <row r="151" spans="1:21" x14ac:dyDescent="0.25">
      <c r="A151" s="27"/>
    </row>
    <row r="154" spans="1:21" x14ac:dyDescent="0.25">
      <c r="A154" t="s">
        <v>177</v>
      </c>
    </row>
    <row r="155" spans="1:21" x14ac:dyDescent="0.25">
      <c r="D155">
        <v>2.4180000000000001</v>
      </c>
      <c r="E155">
        <v>2.4079999999999999</v>
      </c>
      <c r="F155">
        <v>2.395</v>
      </c>
      <c r="G155">
        <v>2.3809999999999998</v>
      </c>
      <c r="H155">
        <v>2.3639999999999999</v>
      </c>
      <c r="I155">
        <v>2.3439999999999999</v>
      </c>
      <c r="J155">
        <v>2.3199999999999998</v>
      </c>
      <c r="K155">
        <v>2.29</v>
      </c>
      <c r="L155">
        <v>2.2530000000000001</v>
      </c>
      <c r="M155">
        <v>2.2040000000000002</v>
      </c>
      <c r="N155">
        <v>2.1360000000000001</v>
      </c>
      <c r="O155">
        <v>2.0310000000000001</v>
      </c>
    </row>
    <row r="156" spans="1:21" x14ac:dyDescent="0.25">
      <c r="C156" t="str">
        <f>A158</f>
        <v>b8</v>
      </c>
      <c r="D156" t="str">
        <f>A159</f>
        <v>b13</v>
      </c>
      <c r="E156" t="str">
        <f>A160</f>
        <v>b1</v>
      </c>
      <c r="F156" t="str">
        <f>A161</f>
        <v>b12</v>
      </c>
      <c r="G156" t="str">
        <f>A162</f>
        <v>b7</v>
      </c>
      <c r="H156" t="str">
        <f>A163</f>
        <v>b4</v>
      </c>
      <c r="I156" t="str">
        <f>A164</f>
        <v>b10</v>
      </c>
      <c r="J156" t="str">
        <f>A165</f>
        <v>b6</v>
      </c>
      <c r="K156" t="str">
        <f>A166</f>
        <v>b2</v>
      </c>
      <c r="L156" t="str">
        <f>A167</f>
        <v>b3</v>
      </c>
      <c r="M156" t="str">
        <f>A168</f>
        <v>b5</v>
      </c>
      <c r="N156" t="str">
        <f>A169</f>
        <v>b9</v>
      </c>
      <c r="O156" t="str">
        <f>A170</f>
        <v>b11</v>
      </c>
    </row>
    <row r="157" spans="1:21" x14ac:dyDescent="0.25">
      <c r="C157" s="29">
        <f>B158</f>
        <v>30</v>
      </c>
      <c r="D157" s="29">
        <f>B159</f>
        <v>44</v>
      </c>
      <c r="E157" s="29">
        <f>B160</f>
        <v>47</v>
      </c>
      <c r="F157" s="29">
        <f>B161</f>
        <v>49</v>
      </c>
      <c r="G157" s="29">
        <f>B162</f>
        <v>51</v>
      </c>
      <c r="H157" s="29">
        <f>B163</f>
        <v>58</v>
      </c>
      <c r="I157" s="29">
        <f>B164</f>
        <v>69</v>
      </c>
      <c r="J157" s="29">
        <f>B165</f>
        <v>77</v>
      </c>
      <c r="K157" s="29">
        <f>B166</f>
        <v>78</v>
      </c>
      <c r="L157" s="29">
        <f>B167</f>
        <v>79</v>
      </c>
      <c r="M157" s="29">
        <f>B168</f>
        <v>80</v>
      </c>
      <c r="N157" s="29">
        <f>B169</f>
        <v>86</v>
      </c>
      <c r="O157" s="29">
        <f>B170</f>
        <v>89</v>
      </c>
    </row>
    <row r="158" spans="1:21" x14ac:dyDescent="0.25">
      <c r="A158" t="s">
        <v>142</v>
      </c>
      <c r="B158">
        <v>30</v>
      </c>
      <c r="C158">
        <v>0</v>
      </c>
      <c r="D158">
        <f>$D$157-B158</f>
        <v>14</v>
      </c>
      <c r="E158">
        <f>$E$157-B158</f>
        <v>17</v>
      </c>
      <c r="F158">
        <f>$F$157-B158</f>
        <v>19</v>
      </c>
      <c r="G158">
        <f>$G$157-B158</f>
        <v>21</v>
      </c>
      <c r="H158">
        <f t="shared" ref="H158:H163" si="16">$H$157-B158</f>
        <v>28</v>
      </c>
      <c r="I158">
        <f>$I$157-B158</f>
        <v>39</v>
      </c>
      <c r="J158">
        <f>$J$157-B158</f>
        <v>47</v>
      </c>
      <c r="K158">
        <f>$K$157-B158</f>
        <v>48</v>
      </c>
      <c r="L158">
        <f>$L$157-B158</f>
        <v>49</v>
      </c>
      <c r="M158">
        <f>$M$157-B158</f>
        <v>50</v>
      </c>
      <c r="N158">
        <f>$N$157-B158</f>
        <v>56</v>
      </c>
      <c r="O158">
        <f>$O$157-B158</f>
        <v>59</v>
      </c>
    </row>
    <row r="159" spans="1:21" x14ac:dyDescent="0.25">
      <c r="A159" t="s">
        <v>154</v>
      </c>
      <c r="B159">
        <v>44</v>
      </c>
      <c r="D159" s="27">
        <f>$D$157-B159</f>
        <v>0</v>
      </c>
      <c r="E159" s="27">
        <f>$E$157-B159</f>
        <v>3</v>
      </c>
      <c r="F159" s="27">
        <f>$F$157-B159</f>
        <v>5</v>
      </c>
      <c r="G159" s="27">
        <f>$G$157-B159</f>
        <v>7</v>
      </c>
      <c r="H159" s="27">
        <f t="shared" si="16"/>
        <v>14</v>
      </c>
      <c r="I159" s="27">
        <f t="shared" ref="I159:I164" si="17">$I$157-B159</f>
        <v>25</v>
      </c>
      <c r="J159" s="27">
        <f t="shared" ref="J159:J164" si="18">$J$157-B159</f>
        <v>33</v>
      </c>
      <c r="K159" s="27">
        <f t="shared" ref="K159:K166" si="19">$K$157-B159</f>
        <v>34</v>
      </c>
      <c r="L159" s="27">
        <f t="shared" ref="L159:L167" si="20">$L$157-B159</f>
        <v>35</v>
      </c>
      <c r="M159" s="27">
        <f t="shared" ref="M159:M167" si="21">$M$157-B159</f>
        <v>36</v>
      </c>
      <c r="N159" s="27">
        <f t="shared" ref="N159:N169" si="22">$N$157-B159</f>
        <v>42</v>
      </c>
      <c r="O159" s="27">
        <f t="shared" ref="O159:O170" si="23">$O$157-B159</f>
        <v>45</v>
      </c>
    </row>
    <row r="160" spans="1:21" x14ac:dyDescent="0.25">
      <c r="A160" t="s">
        <v>129</v>
      </c>
      <c r="B160">
        <v>47</v>
      </c>
      <c r="C160" t="s">
        <v>178</v>
      </c>
      <c r="D160" s="27"/>
      <c r="E160" s="27">
        <f>$E$157-B160</f>
        <v>0</v>
      </c>
      <c r="F160" s="27">
        <f>$F$157-B160</f>
        <v>2</v>
      </c>
      <c r="G160" s="27">
        <f>$G$157-B160</f>
        <v>4</v>
      </c>
      <c r="H160" s="27">
        <f t="shared" si="16"/>
        <v>11</v>
      </c>
      <c r="I160" s="27">
        <f t="shared" si="17"/>
        <v>22</v>
      </c>
      <c r="J160" s="27">
        <f t="shared" si="18"/>
        <v>30</v>
      </c>
      <c r="K160" s="27">
        <f t="shared" si="19"/>
        <v>31</v>
      </c>
      <c r="L160" s="27">
        <f t="shared" si="20"/>
        <v>32</v>
      </c>
      <c r="M160" s="27">
        <f t="shared" si="21"/>
        <v>33</v>
      </c>
      <c r="N160" s="27">
        <f t="shared" si="22"/>
        <v>39</v>
      </c>
      <c r="O160" s="27">
        <f t="shared" si="23"/>
        <v>42</v>
      </c>
    </row>
    <row r="161" spans="1:15" x14ac:dyDescent="0.25">
      <c r="A161" t="s">
        <v>152</v>
      </c>
      <c r="B161">
        <v>49</v>
      </c>
      <c r="D161" s="27" t="s">
        <v>179</v>
      </c>
      <c r="E161" s="27"/>
      <c r="F161" s="27">
        <f>$F$157-B161</f>
        <v>0</v>
      </c>
      <c r="G161" s="27">
        <f>$G$157-B161</f>
        <v>2</v>
      </c>
      <c r="H161" s="27">
        <f t="shared" si="16"/>
        <v>9</v>
      </c>
      <c r="I161" s="27">
        <f t="shared" si="17"/>
        <v>20</v>
      </c>
      <c r="J161" s="27">
        <f t="shared" si="18"/>
        <v>28</v>
      </c>
      <c r="K161" s="27">
        <f t="shared" si="19"/>
        <v>29</v>
      </c>
      <c r="L161" s="27">
        <f t="shared" si="20"/>
        <v>30</v>
      </c>
      <c r="M161" s="27">
        <f t="shared" si="21"/>
        <v>31</v>
      </c>
      <c r="N161" s="27">
        <f t="shared" si="22"/>
        <v>37</v>
      </c>
      <c r="O161" s="27">
        <f t="shared" si="23"/>
        <v>40</v>
      </c>
    </row>
    <row r="162" spans="1:15" x14ac:dyDescent="0.25">
      <c r="A162" t="s">
        <v>141</v>
      </c>
      <c r="B162">
        <v>51</v>
      </c>
      <c r="D162" s="27"/>
      <c r="E162" s="27"/>
      <c r="F162" s="27"/>
      <c r="G162" s="27">
        <f>$G$157-B162</f>
        <v>0</v>
      </c>
      <c r="H162" s="27">
        <f t="shared" si="16"/>
        <v>7</v>
      </c>
      <c r="I162" s="27">
        <f t="shared" si="17"/>
        <v>18</v>
      </c>
      <c r="J162" s="27">
        <f t="shared" si="18"/>
        <v>26</v>
      </c>
      <c r="K162" s="27">
        <f t="shared" si="19"/>
        <v>27</v>
      </c>
      <c r="L162" s="27">
        <f t="shared" si="20"/>
        <v>28</v>
      </c>
      <c r="M162" s="27">
        <f t="shared" si="21"/>
        <v>29</v>
      </c>
      <c r="N162" s="27">
        <f t="shared" si="22"/>
        <v>35</v>
      </c>
      <c r="O162" s="27">
        <f t="shared" si="23"/>
        <v>38</v>
      </c>
    </row>
    <row r="163" spans="1:15" x14ac:dyDescent="0.25">
      <c r="A163" t="s">
        <v>134</v>
      </c>
      <c r="B163">
        <v>58</v>
      </c>
      <c r="D163" s="27"/>
      <c r="E163" s="27" t="s">
        <v>172</v>
      </c>
      <c r="F163" s="27"/>
      <c r="G163" s="27"/>
      <c r="H163" s="27">
        <f t="shared" si="16"/>
        <v>0</v>
      </c>
      <c r="I163" s="27">
        <f t="shared" si="17"/>
        <v>11</v>
      </c>
      <c r="J163" s="27">
        <f t="shared" si="18"/>
        <v>19</v>
      </c>
      <c r="K163" s="27">
        <f t="shared" si="19"/>
        <v>20</v>
      </c>
      <c r="L163" s="27">
        <f t="shared" si="20"/>
        <v>21</v>
      </c>
      <c r="M163" s="27">
        <f t="shared" si="21"/>
        <v>22</v>
      </c>
      <c r="N163" s="27">
        <f t="shared" si="22"/>
        <v>28</v>
      </c>
      <c r="O163" s="27">
        <f t="shared" si="23"/>
        <v>31</v>
      </c>
    </row>
    <row r="164" spans="1:15" x14ac:dyDescent="0.25">
      <c r="A164" t="s">
        <v>144</v>
      </c>
      <c r="B164">
        <v>69</v>
      </c>
      <c r="D164" s="27"/>
      <c r="E164" s="27"/>
      <c r="F164" s="27"/>
      <c r="G164" s="27" t="s">
        <v>173</v>
      </c>
      <c r="H164" s="27"/>
      <c r="I164" s="27">
        <f t="shared" si="17"/>
        <v>0</v>
      </c>
      <c r="J164" s="27">
        <f t="shared" si="18"/>
        <v>8</v>
      </c>
      <c r="K164" s="27">
        <f t="shared" si="19"/>
        <v>9</v>
      </c>
      <c r="L164" s="27">
        <f t="shared" si="20"/>
        <v>10</v>
      </c>
      <c r="M164" s="27">
        <f t="shared" si="21"/>
        <v>11</v>
      </c>
      <c r="N164" s="27">
        <f t="shared" si="22"/>
        <v>17</v>
      </c>
      <c r="O164" s="27">
        <f t="shared" si="23"/>
        <v>20</v>
      </c>
    </row>
    <row r="165" spans="1:15" x14ac:dyDescent="0.25">
      <c r="A165" t="s">
        <v>137</v>
      </c>
      <c r="B165">
        <v>77</v>
      </c>
      <c r="D165" s="27"/>
      <c r="E165" s="27"/>
      <c r="F165" s="27"/>
      <c r="G165" s="27"/>
      <c r="H165" s="27" t="s">
        <v>174</v>
      </c>
      <c r="I165" s="27"/>
      <c r="J165" s="27">
        <f>$J$157-B165</f>
        <v>0</v>
      </c>
      <c r="K165" s="27">
        <f t="shared" si="19"/>
        <v>1</v>
      </c>
      <c r="L165" s="27">
        <f t="shared" si="20"/>
        <v>2</v>
      </c>
      <c r="M165" s="27">
        <f t="shared" si="21"/>
        <v>3</v>
      </c>
      <c r="N165" s="27">
        <f t="shared" si="22"/>
        <v>9</v>
      </c>
      <c r="O165" s="27">
        <f t="shared" si="23"/>
        <v>12</v>
      </c>
    </row>
    <row r="166" spans="1:15" x14ac:dyDescent="0.25">
      <c r="A166" t="s">
        <v>131</v>
      </c>
      <c r="B166">
        <v>78</v>
      </c>
      <c r="D166" s="27"/>
      <c r="E166" s="27"/>
      <c r="F166" s="27"/>
      <c r="G166" s="27"/>
      <c r="H166" s="27"/>
      <c r="I166" s="27" t="s">
        <v>175</v>
      </c>
      <c r="J166" s="27"/>
      <c r="K166" s="27">
        <f t="shared" si="19"/>
        <v>0</v>
      </c>
      <c r="L166" s="27">
        <f t="shared" si="20"/>
        <v>1</v>
      </c>
      <c r="M166" s="27">
        <f t="shared" si="21"/>
        <v>2</v>
      </c>
      <c r="N166" s="27">
        <f t="shared" si="22"/>
        <v>8</v>
      </c>
      <c r="O166" s="27">
        <f t="shared" si="23"/>
        <v>11</v>
      </c>
    </row>
    <row r="167" spans="1:15" x14ac:dyDescent="0.25">
      <c r="A167" t="s">
        <v>133</v>
      </c>
      <c r="B167">
        <v>79</v>
      </c>
      <c r="D167" s="27"/>
      <c r="E167" s="27"/>
      <c r="F167" s="27"/>
      <c r="G167" s="27"/>
      <c r="H167" s="27"/>
      <c r="I167" s="27"/>
      <c r="J167" s="27"/>
      <c r="K167" s="27"/>
      <c r="L167" s="27">
        <f t="shared" si="20"/>
        <v>0</v>
      </c>
      <c r="M167" s="27">
        <f t="shared" si="21"/>
        <v>1</v>
      </c>
      <c r="N167" s="27">
        <f t="shared" si="22"/>
        <v>7</v>
      </c>
      <c r="O167" s="27">
        <f t="shared" si="23"/>
        <v>10</v>
      </c>
    </row>
    <row r="168" spans="1:15" x14ac:dyDescent="0.25">
      <c r="A168" t="s">
        <v>135</v>
      </c>
      <c r="B168">
        <v>80</v>
      </c>
      <c r="D168" s="27"/>
      <c r="E168" s="27"/>
      <c r="F168" s="27"/>
      <c r="G168" s="27"/>
      <c r="H168" s="27"/>
      <c r="I168" s="27"/>
      <c r="J168" s="27"/>
      <c r="K168" s="27"/>
      <c r="L168" s="27"/>
      <c r="M168" s="27">
        <f>$M$157-B168</f>
        <v>0</v>
      </c>
      <c r="N168" s="27">
        <f t="shared" si="22"/>
        <v>6</v>
      </c>
      <c r="O168" s="27">
        <f t="shared" si="23"/>
        <v>9</v>
      </c>
    </row>
    <row r="169" spans="1:15" x14ac:dyDescent="0.25">
      <c r="A169" t="s">
        <v>143</v>
      </c>
      <c r="B169">
        <v>86</v>
      </c>
      <c r="D169" s="27"/>
      <c r="E169" s="27"/>
      <c r="F169" s="27"/>
      <c r="G169" s="27"/>
      <c r="H169" s="27"/>
      <c r="I169" s="27"/>
      <c r="J169" s="27" t="s">
        <v>176</v>
      </c>
      <c r="K169" s="27"/>
      <c r="L169" s="27"/>
      <c r="M169" s="27"/>
      <c r="N169" s="27">
        <f t="shared" si="22"/>
        <v>0</v>
      </c>
      <c r="O169" s="27">
        <f t="shared" si="23"/>
        <v>3</v>
      </c>
    </row>
    <row r="170" spans="1:15" x14ac:dyDescent="0.25">
      <c r="A170" t="s">
        <v>149</v>
      </c>
      <c r="B170">
        <v>89</v>
      </c>
      <c r="D170" s="27"/>
      <c r="E170" s="27"/>
      <c r="F170" s="27"/>
      <c r="G170" s="27"/>
      <c r="H170" s="27"/>
      <c r="I170" s="27"/>
      <c r="J170" s="27"/>
      <c r="K170" s="27"/>
      <c r="L170" s="27"/>
      <c r="M170" s="27" t="s">
        <v>153</v>
      </c>
      <c r="N170" s="27"/>
      <c r="O170" s="27">
        <f t="shared" si="23"/>
        <v>0</v>
      </c>
    </row>
    <row r="171" spans="1:15" x14ac:dyDescent="0.25"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 t="s">
        <v>155</v>
      </c>
      <c r="O171" s="27"/>
    </row>
    <row r="172" spans="1:15" x14ac:dyDescent="0.25"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 t="s">
        <v>156</v>
      </c>
    </row>
    <row r="173" spans="1:15" x14ac:dyDescent="0.25"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6" spans="1:15" x14ac:dyDescent="0.25">
      <c r="A176" t="s">
        <v>180</v>
      </c>
    </row>
    <row r="177" spans="1:18" x14ac:dyDescent="0.25">
      <c r="D177">
        <v>2.4180000000000001</v>
      </c>
      <c r="E177">
        <v>2.4079999999999999</v>
      </c>
      <c r="F177">
        <v>2.395</v>
      </c>
      <c r="G177">
        <v>2.3809999999999998</v>
      </c>
      <c r="H177">
        <v>2.3639999999999999</v>
      </c>
      <c r="I177">
        <v>2.3439999999999999</v>
      </c>
      <c r="J177">
        <v>2.3199999999999998</v>
      </c>
      <c r="K177">
        <v>2.29</v>
      </c>
      <c r="L177">
        <v>2.2530000000000001</v>
      </c>
      <c r="M177">
        <v>2.2040000000000002</v>
      </c>
      <c r="N177">
        <v>2.1360000000000001</v>
      </c>
      <c r="O177">
        <v>2.0310000000000001</v>
      </c>
      <c r="R177" s="27"/>
    </row>
    <row r="178" spans="1:18" x14ac:dyDescent="0.25">
      <c r="C178" t="str">
        <f>A180</f>
        <v>b8</v>
      </c>
      <c r="D178" t="str">
        <f>A181</f>
        <v>b6</v>
      </c>
      <c r="E178" t="str">
        <f>A182</f>
        <v>b1</v>
      </c>
      <c r="F178" t="str">
        <f>A183</f>
        <v>b4</v>
      </c>
      <c r="G178" t="str">
        <f>A184</f>
        <v>b7</v>
      </c>
      <c r="H178" t="str">
        <f>A185</f>
        <v>b12</v>
      </c>
      <c r="I178" t="str">
        <f>A186</f>
        <v>b10</v>
      </c>
      <c r="J178" t="str">
        <f>A187</f>
        <v>b2</v>
      </c>
      <c r="K178" t="str">
        <f>A188</f>
        <v>b13</v>
      </c>
      <c r="L178" t="str">
        <f>A189</f>
        <v>b3</v>
      </c>
      <c r="M178" t="str">
        <f>A190</f>
        <v>b5</v>
      </c>
      <c r="N178" t="str">
        <f>A191</f>
        <v>b11</v>
      </c>
      <c r="O178" t="str">
        <f>A192</f>
        <v>b9</v>
      </c>
      <c r="R178" s="27"/>
    </row>
    <row r="179" spans="1:18" x14ac:dyDescent="0.25">
      <c r="C179" s="29">
        <f>B180</f>
        <v>28</v>
      </c>
      <c r="D179" s="29">
        <f>B181</f>
        <v>36</v>
      </c>
      <c r="E179" s="29">
        <f>B182</f>
        <v>40</v>
      </c>
      <c r="F179" s="29">
        <f>B183</f>
        <v>41</v>
      </c>
      <c r="G179" s="29">
        <f>B184</f>
        <v>50</v>
      </c>
      <c r="H179" s="29">
        <f>B185</f>
        <v>51</v>
      </c>
      <c r="I179" s="29">
        <f>B186</f>
        <v>54</v>
      </c>
      <c r="J179" s="29">
        <f>B187</f>
        <v>65</v>
      </c>
      <c r="K179" s="29">
        <f>B188</f>
        <v>65</v>
      </c>
      <c r="L179" s="29">
        <f>B189</f>
        <v>66</v>
      </c>
      <c r="M179" s="29">
        <f>B190</f>
        <v>66</v>
      </c>
      <c r="N179" s="29">
        <f>B191</f>
        <v>71</v>
      </c>
      <c r="O179" s="29">
        <f>B192</f>
        <v>86</v>
      </c>
      <c r="R179" s="27"/>
    </row>
    <row r="180" spans="1:18" x14ac:dyDescent="0.25">
      <c r="A180" t="s">
        <v>142</v>
      </c>
      <c r="B180">
        <v>28</v>
      </c>
      <c r="C180">
        <v>0</v>
      </c>
      <c r="D180" s="27">
        <f>$D$179-B180</f>
        <v>8</v>
      </c>
      <c r="E180" s="27">
        <f>$E$179-B180</f>
        <v>12</v>
      </c>
      <c r="F180" s="27">
        <f>$F$179-B180</f>
        <v>13</v>
      </c>
      <c r="G180" s="27">
        <f>$G$179-B180</f>
        <v>22</v>
      </c>
      <c r="H180" s="27">
        <f t="shared" ref="H180:H185" si="24">$H$179-B180</f>
        <v>23</v>
      </c>
      <c r="I180" s="27">
        <f>$I$179-B180</f>
        <v>26</v>
      </c>
      <c r="J180" s="27">
        <f>$J$179-B180</f>
        <v>37</v>
      </c>
      <c r="K180" s="27">
        <f>$K$179-B180</f>
        <v>37</v>
      </c>
      <c r="L180" s="27">
        <f>$L$179-B180</f>
        <v>38</v>
      </c>
      <c r="M180" s="27">
        <f>$M$179-B180</f>
        <v>38</v>
      </c>
      <c r="N180" s="27">
        <f>$N$179-B180</f>
        <v>43</v>
      </c>
      <c r="O180" s="27">
        <f>$O$179-B180</f>
        <v>58</v>
      </c>
      <c r="P180" s="27"/>
      <c r="R180" s="27"/>
    </row>
    <row r="181" spans="1:18" x14ac:dyDescent="0.25">
      <c r="A181" t="s">
        <v>137</v>
      </c>
      <c r="B181">
        <v>36</v>
      </c>
      <c r="D181" s="27">
        <f>$D$179-B181</f>
        <v>0</v>
      </c>
      <c r="E181" s="27">
        <f>$E$179-B181</f>
        <v>4</v>
      </c>
      <c r="F181" s="27">
        <f>$F$179-B181</f>
        <v>5</v>
      </c>
      <c r="G181" s="27">
        <f>$G$179-B181</f>
        <v>14</v>
      </c>
      <c r="H181" s="27">
        <f t="shared" si="24"/>
        <v>15</v>
      </c>
      <c r="I181" s="27">
        <f t="shared" ref="I181:I186" si="25">$I$179-B181</f>
        <v>18</v>
      </c>
      <c r="J181" s="27">
        <f t="shared" ref="J181:J187" si="26">$J$179-B181</f>
        <v>29</v>
      </c>
      <c r="K181" s="27">
        <f t="shared" ref="K181:K188" si="27">$K$179-B181</f>
        <v>29</v>
      </c>
      <c r="L181" s="27">
        <f t="shared" ref="L181:L188" si="28">$L$179-B181</f>
        <v>30</v>
      </c>
      <c r="M181" s="27">
        <f t="shared" ref="M181:M189" si="29">$M$179-B181</f>
        <v>30</v>
      </c>
      <c r="N181" s="27">
        <f t="shared" ref="N181:N191" si="30">$N$179-B181</f>
        <v>35</v>
      </c>
      <c r="O181" s="27">
        <f t="shared" ref="O181:O192" si="31">$O$179-B181</f>
        <v>50</v>
      </c>
      <c r="P181" s="27"/>
      <c r="R181" s="27"/>
    </row>
    <row r="182" spans="1:18" x14ac:dyDescent="0.25">
      <c r="A182" t="s">
        <v>129</v>
      </c>
      <c r="B182">
        <v>40</v>
      </c>
      <c r="C182" t="s">
        <v>172</v>
      </c>
      <c r="D182" s="27"/>
      <c r="E182" s="27">
        <f>$E$179-B182</f>
        <v>0</v>
      </c>
      <c r="F182" s="27">
        <f>$F$179-B182</f>
        <v>1</v>
      </c>
      <c r="G182" s="27">
        <f>$G$179-B182</f>
        <v>10</v>
      </c>
      <c r="H182" s="27">
        <f t="shared" si="24"/>
        <v>11</v>
      </c>
      <c r="I182" s="27">
        <f t="shared" si="25"/>
        <v>14</v>
      </c>
      <c r="J182" s="27">
        <f t="shared" si="26"/>
        <v>25</v>
      </c>
      <c r="K182" s="27">
        <f t="shared" si="27"/>
        <v>25</v>
      </c>
      <c r="L182" s="27">
        <f t="shared" si="28"/>
        <v>26</v>
      </c>
      <c r="M182" s="27">
        <f t="shared" si="29"/>
        <v>26</v>
      </c>
      <c r="N182" s="27">
        <f t="shared" si="30"/>
        <v>31</v>
      </c>
      <c r="O182" s="27">
        <f t="shared" si="31"/>
        <v>46</v>
      </c>
      <c r="P182" s="27"/>
      <c r="R182" s="27"/>
    </row>
    <row r="183" spans="1:18" x14ac:dyDescent="0.25">
      <c r="A183" t="s">
        <v>134</v>
      </c>
      <c r="B183">
        <v>41</v>
      </c>
      <c r="D183" s="27" t="s">
        <v>173</v>
      </c>
      <c r="E183" s="27"/>
      <c r="F183" s="27">
        <f>$F$179-B183</f>
        <v>0</v>
      </c>
      <c r="G183" s="27">
        <f>$G$179-B183</f>
        <v>9</v>
      </c>
      <c r="H183" s="27">
        <f t="shared" si="24"/>
        <v>10</v>
      </c>
      <c r="I183" s="27">
        <f t="shared" si="25"/>
        <v>13</v>
      </c>
      <c r="J183" s="27">
        <f t="shared" si="26"/>
        <v>24</v>
      </c>
      <c r="K183" s="27">
        <f t="shared" si="27"/>
        <v>24</v>
      </c>
      <c r="L183" s="27">
        <f t="shared" si="28"/>
        <v>25</v>
      </c>
      <c r="M183" s="27">
        <f t="shared" si="29"/>
        <v>25</v>
      </c>
      <c r="N183" s="27">
        <f t="shared" si="30"/>
        <v>30</v>
      </c>
      <c r="O183" s="27">
        <f t="shared" si="31"/>
        <v>45</v>
      </c>
      <c r="P183" s="27"/>
      <c r="R183" s="27"/>
    </row>
    <row r="184" spans="1:18" x14ac:dyDescent="0.25">
      <c r="A184" t="s">
        <v>141</v>
      </c>
      <c r="B184">
        <v>50</v>
      </c>
      <c r="D184" s="27"/>
      <c r="E184" s="27"/>
      <c r="F184" s="27"/>
      <c r="G184" s="27">
        <f>$G$179-B184</f>
        <v>0</v>
      </c>
      <c r="H184" s="27">
        <f t="shared" si="24"/>
        <v>1</v>
      </c>
      <c r="I184" s="27">
        <f t="shared" si="25"/>
        <v>4</v>
      </c>
      <c r="J184" s="27">
        <f t="shared" si="26"/>
        <v>15</v>
      </c>
      <c r="K184" s="27">
        <f t="shared" si="27"/>
        <v>15</v>
      </c>
      <c r="L184" s="27">
        <f t="shared" si="28"/>
        <v>16</v>
      </c>
      <c r="M184" s="27">
        <f t="shared" si="29"/>
        <v>16</v>
      </c>
      <c r="N184" s="27">
        <f t="shared" si="30"/>
        <v>21</v>
      </c>
      <c r="O184" s="27">
        <f t="shared" si="31"/>
        <v>36</v>
      </c>
      <c r="P184" s="27"/>
      <c r="R184" s="27"/>
    </row>
    <row r="185" spans="1:18" x14ac:dyDescent="0.25">
      <c r="A185" t="s">
        <v>152</v>
      </c>
      <c r="B185">
        <v>51</v>
      </c>
      <c r="D185" s="27"/>
      <c r="E185" s="27" t="s">
        <v>174</v>
      </c>
      <c r="F185" s="27"/>
      <c r="G185" s="27"/>
      <c r="H185" s="27">
        <f t="shared" si="24"/>
        <v>0</v>
      </c>
      <c r="I185" s="27">
        <f t="shared" si="25"/>
        <v>3</v>
      </c>
      <c r="J185" s="27">
        <f t="shared" si="26"/>
        <v>14</v>
      </c>
      <c r="K185" s="27">
        <f t="shared" si="27"/>
        <v>14</v>
      </c>
      <c r="L185" s="27">
        <f t="shared" si="28"/>
        <v>15</v>
      </c>
      <c r="M185" s="27">
        <f t="shared" si="29"/>
        <v>15</v>
      </c>
      <c r="N185" s="27">
        <f t="shared" si="30"/>
        <v>20</v>
      </c>
      <c r="O185" s="27">
        <f t="shared" si="31"/>
        <v>35</v>
      </c>
      <c r="P185" s="27"/>
      <c r="R185" s="27"/>
    </row>
    <row r="186" spans="1:18" x14ac:dyDescent="0.25">
      <c r="A186" t="s">
        <v>144</v>
      </c>
      <c r="B186">
        <v>54</v>
      </c>
      <c r="D186" s="27"/>
      <c r="E186" s="27"/>
      <c r="F186" s="27"/>
      <c r="G186" s="27"/>
      <c r="H186" s="27"/>
      <c r="I186" s="27">
        <f t="shared" si="25"/>
        <v>0</v>
      </c>
      <c r="J186" s="27">
        <f t="shared" si="26"/>
        <v>11</v>
      </c>
      <c r="K186" s="27">
        <f t="shared" si="27"/>
        <v>11</v>
      </c>
      <c r="L186" s="27">
        <f t="shared" si="28"/>
        <v>12</v>
      </c>
      <c r="M186" s="27">
        <f t="shared" si="29"/>
        <v>12</v>
      </c>
      <c r="N186" s="27">
        <f t="shared" si="30"/>
        <v>17</v>
      </c>
      <c r="O186" s="27">
        <f t="shared" si="31"/>
        <v>32</v>
      </c>
      <c r="P186" s="27"/>
      <c r="R186" s="27"/>
    </row>
    <row r="187" spans="1:18" x14ac:dyDescent="0.25">
      <c r="A187" t="s">
        <v>131</v>
      </c>
      <c r="B187">
        <v>65</v>
      </c>
      <c r="D187" s="27"/>
      <c r="E187" s="27"/>
      <c r="F187" s="27"/>
      <c r="G187" s="27" t="s">
        <v>175</v>
      </c>
      <c r="H187" s="27"/>
      <c r="I187" s="27"/>
      <c r="J187" s="27">
        <f t="shared" si="26"/>
        <v>0</v>
      </c>
      <c r="K187" s="27">
        <f t="shared" si="27"/>
        <v>0</v>
      </c>
      <c r="L187" s="27">
        <f t="shared" si="28"/>
        <v>1</v>
      </c>
      <c r="M187" s="27">
        <f t="shared" si="29"/>
        <v>1</v>
      </c>
      <c r="N187" s="27">
        <f t="shared" si="30"/>
        <v>6</v>
      </c>
      <c r="O187" s="27">
        <f t="shared" si="31"/>
        <v>21</v>
      </c>
      <c r="P187" s="27"/>
      <c r="R187" s="27"/>
    </row>
    <row r="188" spans="1:18" x14ac:dyDescent="0.25">
      <c r="A188" t="s">
        <v>154</v>
      </c>
      <c r="B188">
        <v>65</v>
      </c>
      <c r="D188" s="27"/>
      <c r="E188" s="27"/>
      <c r="F188" s="27"/>
      <c r="G188" s="27"/>
      <c r="H188" s="27"/>
      <c r="I188" s="27" t="s">
        <v>176</v>
      </c>
      <c r="J188" s="27"/>
      <c r="K188" s="27">
        <f t="shared" si="27"/>
        <v>0</v>
      </c>
      <c r="L188" s="27">
        <f t="shared" si="28"/>
        <v>1</v>
      </c>
      <c r="M188" s="27">
        <f t="shared" si="29"/>
        <v>1</v>
      </c>
      <c r="N188" s="27">
        <f t="shared" si="30"/>
        <v>6</v>
      </c>
      <c r="O188" s="27">
        <f t="shared" si="31"/>
        <v>21</v>
      </c>
      <c r="P188" s="27"/>
      <c r="R188" s="27"/>
    </row>
    <row r="189" spans="1:18" x14ac:dyDescent="0.25">
      <c r="A189" t="s">
        <v>133</v>
      </c>
      <c r="B189">
        <v>66</v>
      </c>
      <c r="D189" s="27"/>
      <c r="E189" s="27"/>
      <c r="F189" s="27"/>
      <c r="G189" s="27"/>
      <c r="H189" s="27"/>
      <c r="I189" s="27"/>
      <c r="J189" s="27"/>
      <c r="K189" s="27"/>
      <c r="L189" s="27"/>
      <c r="M189" s="27">
        <f t="shared" si="29"/>
        <v>0</v>
      </c>
      <c r="N189" s="27">
        <f t="shared" si="30"/>
        <v>5</v>
      </c>
      <c r="O189" s="27">
        <f t="shared" si="31"/>
        <v>20</v>
      </c>
      <c r="P189" s="27"/>
      <c r="R189" s="27"/>
    </row>
    <row r="190" spans="1:18" x14ac:dyDescent="0.25">
      <c r="A190" t="s">
        <v>135</v>
      </c>
      <c r="B190">
        <v>66</v>
      </c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>
        <f t="shared" si="30"/>
        <v>5</v>
      </c>
      <c r="O190" s="27">
        <f t="shared" si="31"/>
        <v>20</v>
      </c>
      <c r="P190" s="27"/>
    </row>
    <row r="191" spans="1:18" x14ac:dyDescent="0.25">
      <c r="A191" t="s">
        <v>149</v>
      </c>
      <c r="B191">
        <v>71</v>
      </c>
      <c r="D191" s="27"/>
      <c r="E191" s="27"/>
      <c r="F191" s="27"/>
      <c r="G191" s="27"/>
      <c r="H191" s="27"/>
      <c r="I191" s="27"/>
      <c r="J191" s="27" t="s">
        <v>153</v>
      </c>
      <c r="K191" s="27"/>
      <c r="L191" s="27"/>
      <c r="M191" s="27"/>
      <c r="N191" s="27">
        <f t="shared" si="30"/>
        <v>0</v>
      </c>
      <c r="O191" s="27">
        <f t="shared" si="31"/>
        <v>15</v>
      </c>
      <c r="P191" s="27"/>
    </row>
    <row r="192" spans="1:18" x14ac:dyDescent="0.25">
      <c r="A192" t="s">
        <v>143</v>
      </c>
      <c r="B192">
        <v>86</v>
      </c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>
        <f t="shared" si="31"/>
        <v>0</v>
      </c>
      <c r="P192" s="27"/>
    </row>
    <row r="193" spans="4:16" x14ac:dyDescent="0.25"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 t="s">
        <v>155</v>
      </c>
      <c r="O193" s="27"/>
      <c r="P193" s="27"/>
    </row>
    <row r="194" spans="4:16" x14ac:dyDescent="0.25"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 t="s">
        <v>156</v>
      </c>
      <c r="P194" s="27"/>
    </row>
  </sheetData>
  <mergeCells count="6">
    <mergeCell ref="A1:C1"/>
    <mergeCell ref="A4:A5"/>
    <mergeCell ref="B4:C4"/>
    <mergeCell ref="D4:D5"/>
    <mergeCell ref="E4:E5"/>
    <mergeCell ref="F4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"/>
  <sheetViews>
    <sheetView topLeftCell="A181" zoomScale="73" zoomScaleNormal="73" workbookViewId="0">
      <selection activeCell="R2" sqref="R2"/>
    </sheetView>
  </sheetViews>
  <sheetFormatPr defaultRowHeight="15" x14ac:dyDescent="0.25"/>
  <cols>
    <col min="11" max="11" width="11.28515625" customWidth="1"/>
    <col min="12" max="12" width="16.140625" customWidth="1"/>
  </cols>
  <sheetData>
    <row r="1" spans="1:24" x14ac:dyDescent="0.25">
      <c r="A1" s="1" t="s">
        <v>181</v>
      </c>
      <c r="B1" s="1"/>
      <c r="C1" s="1"/>
    </row>
    <row r="2" spans="1:24" ht="15.75" thickBot="1" x14ac:dyDescent="0.3"/>
    <row r="3" spans="1:24" ht="48" thickBot="1" x14ac:dyDescent="0.3">
      <c r="I3" s="2" t="s">
        <v>1</v>
      </c>
      <c r="J3" s="3" t="s">
        <v>2</v>
      </c>
      <c r="K3" s="3" t="s">
        <v>3</v>
      </c>
      <c r="L3" s="3" t="s">
        <v>4</v>
      </c>
      <c r="M3" s="3" t="s">
        <v>5</v>
      </c>
      <c r="N3" s="31" t="s">
        <v>6</v>
      </c>
      <c r="Q3" t="s">
        <v>7</v>
      </c>
    </row>
    <row r="4" spans="1:24" ht="16.5" thickBot="1" x14ac:dyDescent="0.3">
      <c r="A4" s="5" t="s">
        <v>8</v>
      </c>
      <c r="B4" s="1" t="s">
        <v>9</v>
      </c>
      <c r="C4" s="1"/>
      <c r="D4" s="6" t="s">
        <v>10</v>
      </c>
      <c r="E4" s="7" t="s">
        <v>11</v>
      </c>
      <c r="F4" s="8" t="s">
        <v>12</v>
      </c>
      <c r="I4" s="9" t="s">
        <v>13</v>
      </c>
      <c r="J4" s="10">
        <v>2</v>
      </c>
      <c r="K4" s="11">
        <f>L14</f>
        <v>1112.1025641025626</v>
      </c>
      <c r="L4" s="11">
        <f>L20</f>
        <v>556.05128205128131</v>
      </c>
      <c r="M4" s="32">
        <f>L26</f>
        <v>15.423897581792298</v>
      </c>
      <c r="N4" s="33">
        <f>FINV(0.05,J4,$J$7)</f>
        <v>3.2380961351592941</v>
      </c>
      <c r="O4" s="34" t="s">
        <v>14</v>
      </c>
      <c r="Q4" s="13" t="s">
        <v>8</v>
      </c>
      <c r="R4" s="14" t="s">
        <v>9</v>
      </c>
      <c r="S4" s="14"/>
      <c r="T4" s="15" t="s">
        <v>15</v>
      </c>
      <c r="W4" s="16" t="s">
        <v>16</v>
      </c>
      <c r="X4" t="s">
        <v>17</v>
      </c>
    </row>
    <row r="5" spans="1:24" ht="16.5" thickBot="1" x14ac:dyDescent="0.3">
      <c r="A5" s="5"/>
      <c r="B5">
        <v>1</v>
      </c>
      <c r="C5">
        <v>2</v>
      </c>
      <c r="D5" s="6"/>
      <c r="E5" s="7"/>
      <c r="F5" s="8"/>
      <c r="I5" s="9" t="s">
        <v>18</v>
      </c>
      <c r="J5" s="10">
        <v>12</v>
      </c>
      <c r="K5" s="11">
        <f>L15</f>
        <v>16674.153846153873</v>
      </c>
      <c r="L5" s="11">
        <f>L21</f>
        <v>1389.5128205128228</v>
      </c>
      <c r="M5" s="35">
        <f>L27</f>
        <v>38.54267425320063</v>
      </c>
      <c r="N5" s="33">
        <f>FINV(0.05,J5,$J$7)</f>
        <v>2.0101826596053747</v>
      </c>
      <c r="O5" s="34" t="s">
        <v>14</v>
      </c>
      <c r="Q5" s="13"/>
      <c r="R5">
        <v>1</v>
      </c>
      <c r="S5">
        <v>2</v>
      </c>
      <c r="W5" s="16" t="s">
        <v>19</v>
      </c>
      <c r="X5" t="s">
        <v>20</v>
      </c>
    </row>
    <row r="6" spans="1:24" ht="16.5" thickBot="1" x14ac:dyDescent="0.3">
      <c r="A6" t="s">
        <v>21</v>
      </c>
      <c r="B6">
        <v>54</v>
      </c>
      <c r="C6">
        <v>50</v>
      </c>
      <c r="D6">
        <f>SUM(B6:C6)</f>
        <v>104</v>
      </c>
      <c r="E6">
        <f>AVERAGE(B6:C6)</f>
        <v>52</v>
      </c>
      <c r="F6">
        <f>D6*D6</f>
        <v>10816</v>
      </c>
      <c r="I6" s="9" t="s">
        <v>22</v>
      </c>
      <c r="J6" s="10">
        <v>24</v>
      </c>
      <c r="K6" s="11">
        <f>L16</f>
        <v>2929.2307692307513</v>
      </c>
      <c r="L6" s="11">
        <f>L22</f>
        <v>122.05128205128131</v>
      </c>
      <c r="M6" s="35">
        <f>L28</f>
        <v>3.3854907539117858</v>
      </c>
      <c r="N6" s="33">
        <f>FINV(0.05,J6,$J$7)</f>
        <v>1.800138237924644</v>
      </c>
      <c r="O6" s="34" t="s">
        <v>23</v>
      </c>
      <c r="Q6" t="s">
        <v>21</v>
      </c>
      <c r="R6">
        <f t="shared" ref="R6:S44" si="0">B6*B6</f>
        <v>2916</v>
      </c>
      <c r="S6">
        <f t="shared" si="0"/>
        <v>2500</v>
      </c>
      <c r="T6">
        <f>SUM(R6:S6)</f>
        <v>5416</v>
      </c>
      <c r="W6" s="16" t="s">
        <v>24</v>
      </c>
      <c r="X6" t="s">
        <v>25</v>
      </c>
    </row>
    <row r="7" spans="1:24" ht="16.5" thickBot="1" x14ac:dyDescent="0.3">
      <c r="A7" t="s">
        <v>26</v>
      </c>
      <c r="B7">
        <v>57.999999999999993</v>
      </c>
      <c r="C7">
        <v>60</v>
      </c>
      <c r="D7">
        <f t="shared" ref="D7:D44" si="1">SUM(B7:C7)</f>
        <v>118</v>
      </c>
      <c r="E7">
        <f t="shared" ref="E7:E44" si="2">AVERAGE(B7:C7)</f>
        <v>59</v>
      </c>
      <c r="F7">
        <f t="shared" ref="F7:F44" si="3">D7*D7</f>
        <v>13924</v>
      </c>
      <c r="I7" s="9" t="s">
        <v>27</v>
      </c>
      <c r="J7" s="10">
        <v>39</v>
      </c>
      <c r="K7" s="11">
        <f>L17</f>
        <v>1406</v>
      </c>
      <c r="L7" s="11">
        <f>L23</f>
        <v>36.051282051282051</v>
      </c>
      <c r="M7" s="11"/>
      <c r="N7" s="36"/>
      <c r="Q7" t="s">
        <v>26</v>
      </c>
      <c r="R7">
        <f t="shared" si="0"/>
        <v>3363.9999999999991</v>
      </c>
      <c r="S7">
        <f t="shared" si="0"/>
        <v>3600</v>
      </c>
      <c r="T7">
        <f t="shared" ref="T7:T44" si="4">SUM(R7:S7)</f>
        <v>6963.9999999999991</v>
      </c>
      <c r="W7" s="16" t="s">
        <v>28</v>
      </c>
      <c r="X7" t="s">
        <v>29</v>
      </c>
    </row>
    <row r="8" spans="1:24" ht="16.5" thickBot="1" x14ac:dyDescent="0.3">
      <c r="A8" t="s">
        <v>30</v>
      </c>
      <c r="B8">
        <v>68</v>
      </c>
      <c r="C8">
        <v>64</v>
      </c>
      <c r="D8">
        <f t="shared" si="1"/>
        <v>132</v>
      </c>
      <c r="E8">
        <f t="shared" si="2"/>
        <v>66</v>
      </c>
      <c r="F8">
        <f t="shared" si="3"/>
        <v>17424</v>
      </c>
      <c r="I8" s="9" t="s">
        <v>31</v>
      </c>
      <c r="J8" s="10">
        <v>77</v>
      </c>
      <c r="K8" s="10"/>
      <c r="L8" s="10"/>
      <c r="M8" s="10"/>
      <c r="N8" s="17"/>
      <c r="Q8" t="s">
        <v>30</v>
      </c>
      <c r="R8">
        <f t="shared" si="0"/>
        <v>4624</v>
      </c>
      <c r="S8">
        <f t="shared" si="0"/>
        <v>4096</v>
      </c>
      <c r="T8">
        <f t="shared" si="4"/>
        <v>8720</v>
      </c>
      <c r="W8" s="16" t="s">
        <v>32</v>
      </c>
      <c r="X8" t="s">
        <v>33</v>
      </c>
    </row>
    <row r="9" spans="1:24" x14ac:dyDescent="0.25">
      <c r="A9" t="s">
        <v>34</v>
      </c>
      <c r="B9">
        <v>66</v>
      </c>
      <c r="C9">
        <v>52</v>
      </c>
      <c r="D9">
        <f t="shared" si="1"/>
        <v>118</v>
      </c>
      <c r="E9">
        <f t="shared" si="2"/>
        <v>59</v>
      </c>
      <c r="F9">
        <f t="shared" si="3"/>
        <v>13924</v>
      </c>
      <c r="Q9" t="s">
        <v>34</v>
      </c>
      <c r="R9">
        <f t="shared" si="0"/>
        <v>4356</v>
      </c>
      <c r="S9">
        <f t="shared" si="0"/>
        <v>2704</v>
      </c>
      <c r="T9">
        <f t="shared" si="4"/>
        <v>7060</v>
      </c>
      <c r="W9" s="16" t="s">
        <v>35</v>
      </c>
      <c r="X9" t="s">
        <v>36</v>
      </c>
    </row>
    <row r="10" spans="1:24" x14ac:dyDescent="0.25">
      <c r="A10" t="s">
        <v>37</v>
      </c>
      <c r="B10">
        <v>68</v>
      </c>
      <c r="C10">
        <v>70</v>
      </c>
      <c r="D10">
        <f t="shared" si="1"/>
        <v>138</v>
      </c>
      <c r="E10">
        <f t="shared" si="2"/>
        <v>69</v>
      </c>
      <c r="F10">
        <f t="shared" si="3"/>
        <v>19044</v>
      </c>
      <c r="Q10" t="s">
        <v>37</v>
      </c>
      <c r="R10">
        <f t="shared" si="0"/>
        <v>4624</v>
      </c>
      <c r="S10">
        <f t="shared" si="0"/>
        <v>4900</v>
      </c>
      <c r="T10">
        <f t="shared" si="4"/>
        <v>9524</v>
      </c>
      <c r="W10" s="16" t="s">
        <v>38</v>
      </c>
      <c r="X10" t="s">
        <v>39</v>
      </c>
    </row>
    <row r="11" spans="1:24" x14ac:dyDescent="0.25">
      <c r="A11" t="s">
        <v>40</v>
      </c>
      <c r="B11">
        <v>64</v>
      </c>
      <c r="C11">
        <v>68</v>
      </c>
      <c r="D11">
        <f t="shared" si="1"/>
        <v>132</v>
      </c>
      <c r="E11">
        <f t="shared" si="2"/>
        <v>66</v>
      </c>
      <c r="F11">
        <f t="shared" si="3"/>
        <v>17424</v>
      </c>
      <c r="J11" t="s">
        <v>41</v>
      </c>
      <c r="L11" s="18">
        <f>(D45^2)/(2*3*13)</f>
        <v>264018.51282051281</v>
      </c>
      <c r="N11" t="s">
        <v>42</v>
      </c>
      <c r="Q11" t="s">
        <v>40</v>
      </c>
      <c r="R11">
        <f t="shared" si="0"/>
        <v>4096</v>
      </c>
      <c r="S11">
        <f t="shared" si="0"/>
        <v>4624</v>
      </c>
      <c r="T11">
        <f t="shared" si="4"/>
        <v>8720</v>
      </c>
      <c r="W11" s="16" t="s">
        <v>43</v>
      </c>
      <c r="X11" t="s">
        <v>44</v>
      </c>
    </row>
    <row r="12" spans="1:24" x14ac:dyDescent="0.25">
      <c r="A12" t="s">
        <v>45</v>
      </c>
      <c r="B12">
        <v>50</v>
      </c>
      <c r="C12">
        <v>54</v>
      </c>
      <c r="D12">
        <f t="shared" si="1"/>
        <v>104</v>
      </c>
      <c r="E12">
        <f t="shared" si="2"/>
        <v>52</v>
      </c>
      <c r="F12">
        <f t="shared" si="3"/>
        <v>10816</v>
      </c>
      <c r="J12" t="s">
        <v>46</v>
      </c>
      <c r="L12" s="19">
        <f>SUMSQ(B6:C44)-L11</f>
        <v>22121.487179487187</v>
      </c>
      <c r="N12" t="s">
        <v>47</v>
      </c>
      <c r="Q12" t="s">
        <v>45</v>
      </c>
      <c r="R12">
        <f t="shared" si="0"/>
        <v>2500</v>
      </c>
      <c r="S12">
        <f t="shared" si="0"/>
        <v>2916</v>
      </c>
      <c r="T12">
        <f t="shared" si="4"/>
        <v>5416</v>
      </c>
    </row>
    <row r="13" spans="1:24" x14ac:dyDescent="0.25">
      <c r="A13" t="s">
        <v>48</v>
      </c>
      <c r="B13">
        <v>24</v>
      </c>
      <c r="C13">
        <v>30</v>
      </c>
      <c r="D13">
        <f t="shared" si="1"/>
        <v>54</v>
      </c>
      <c r="E13">
        <f t="shared" si="2"/>
        <v>27</v>
      </c>
      <c r="F13">
        <f t="shared" si="3"/>
        <v>2916</v>
      </c>
      <c r="J13" t="s">
        <v>49</v>
      </c>
      <c r="Q13" t="s">
        <v>48</v>
      </c>
      <c r="R13">
        <f t="shared" si="0"/>
        <v>576</v>
      </c>
      <c r="S13">
        <f t="shared" si="0"/>
        <v>900</v>
      </c>
      <c r="T13">
        <f t="shared" si="4"/>
        <v>1476</v>
      </c>
    </row>
    <row r="14" spans="1:24" x14ac:dyDescent="0.25">
      <c r="A14" t="s">
        <v>50</v>
      </c>
      <c r="B14">
        <v>90</v>
      </c>
      <c r="C14">
        <v>84</v>
      </c>
      <c r="D14">
        <f t="shared" si="1"/>
        <v>174</v>
      </c>
      <c r="E14">
        <f t="shared" si="2"/>
        <v>87</v>
      </c>
      <c r="F14">
        <f t="shared" si="3"/>
        <v>30276</v>
      </c>
      <c r="J14" t="s">
        <v>51</v>
      </c>
      <c r="K14" s="14"/>
      <c r="L14">
        <f>(SUMSQ(O54:O56)/(2*13))-L11</f>
        <v>1112.1025641025626</v>
      </c>
      <c r="Q14" t="s">
        <v>50</v>
      </c>
      <c r="R14">
        <f t="shared" si="0"/>
        <v>8100</v>
      </c>
      <c r="S14">
        <f t="shared" si="0"/>
        <v>7056</v>
      </c>
      <c r="T14">
        <f t="shared" si="4"/>
        <v>15156</v>
      </c>
    </row>
    <row r="15" spans="1:24" x14ac:dyDescent="0.25">
      <c r="A15" t="s">
        <v>52</v>
      </c>
      <c r="B15">
        <v>60</v>
      </c>
      <c r="C15">
        <v>62</v>
      </c>
      <c r="D15">
        <f t="shared" si="1"/>
        <v>122</v>
      </c>
      <c r="E15">
        <f t="shared" si="2"/>
        <v>61</v>
      </c>
      <c r="F15">
        <f t="shared" si="3"/>
        <v>14884</v>
      </c>
      <c r="J15" t="s">
        <v>53</v>
      </c>
      <c r="K15" s="14"/>
      <c r="L15" s="19">
        <f>(SUMSQ(B57:N57)/(2*3))-L11</f>
        <v>16674.153846153873</v>
      </c>
      <c r="Q15" t="s">
        <v>52</v>
      </c>
      <c r="R15">
        <f t="shared" si="0"/>
        <v>3600</v>
      </c>
      <c r="S15">
        <f t="shared" si="0"/>
        <v>3844</v>
      </c>
      <c r="T15">
        <f t="shared" si="4"/>
        <v>7444</v>
      </c>
    </row>
    <row r="16" spans="1:24" x14ac:dyDescent="0.25">
      <c r="A16" t="s">
        <v>54</v>
      </c>
      <c r="B16">
        <v>84</v>
      </c>
      <c r="C16">
        <v>70</v>
      </c>
      <c r="D16">
        <f t="shared" si="1"/>
        <v>154</v>
      </c>
      <c r="E16">
        <f t="shared" si="2"/>
        <v>77</v>
      </c>
      <c r="F16">
        <f t="shared" si="3"/>
        <v>23716</v>
      </c>
      <c r="J16" t="s">
        <v>55</v>
      </c>
      <c r="L16">
        <f>(SUMSQ(D6:D44)/2)-L11-L14-L15</f>
        <v>2929.2307692307513</v>
      </c>
      <c r="Q16" t="s">
        <v>54</v>
      </c>
      <c r="R16">
        <f t="shared" si="0"/>
        <v>7056</v>
      </c>
      <c r="S16">
        <f t="shared" si="0"/>
        <v>4900</v>
      </c>
      <c r="T16">
        <f t="shared" si="4"/>
        <v>11956</v>
      </c>
    </row>
    <row r="17" spans="1:26" x14ac:dyDescent="0.25">
      <c r="A17" t="s">
        <v>56</v>
      </c>
      <c r="B17">
        <v>57.999999999999993</v>
      </c>
      <c r="C17">
        <v>60</v>
      </c>
      <c r="D17">
        <f t="shared" si="1"/>
        <v>118</v>
      </c>
      <c r="E17">
        <f t="shared" si="2"/>
        <v>59</v>
      </c>
      <c r="F17">
        <f t="shared" si="3"/>
        <v>13924</v>
      </c>
      <c r="J17" t="s">
        <v>57</v>
      </c>
      <c r="L17" s="19">
        <f>L12-L14-L15-L16</f>
        <v>1406</v>
      </c>
      <c r="Q17" t="s">
        <v>56</v>
      </c>
      <c r="R17">
        <f t="shared" si="0"/>
        <v>3363.9999999999991</v>
      </c>
      <c r="S17">
        <f t="shared" si="0"/>
        <v>3600</v>
      </c>
      <c r="T17">
        <f t="shared" si="4"/>
        <v>6963.9999999999991</v>
      </c>
    </row>
    <row r="18" spans="1:26" x14ac:dyDescent="0.25">
      <c r="A18" t="s">
        <v>58</v>
      </c>
      <c r="B18">
        <v>56.000000000000007</v>
      </c>
      <c r="C18">
        <v>52</v>
      </c>
      <c r="D18">
        <f t="shared" si="1"/>
        <v>108</v>
      </c>
      <c r="E18">
        <f t="shared" si="2"/>
        <v>54</v>
      </c>
      <c r="F18">
        <f t="shared" si="3"/>
        <v>11664</v>
      </c>
      <c r="L18" s="18"/>
      <c r="Q18" t="s">
        <v>58</v>
      </c>
      <c r="R18">
        <f t="shared" si="0"/>
        <v>3136.0000000000009</v>
      </c>
      <c r="S18">
        <f t="shared" si="0"/>
        <v>2704</v>
      </c>
      <c r="T18">
        <f t="shared" si="4"/>
        <v>5840.0000000000009</v>
      </c>
      <c r="Z18" s="14" t="s">
        <v>59</v>
      </c>
    </row>
    <row r="19" spans="1:26" x14ac:dyDescent="0.25">
      <c r="A19" t="s">
        <v>60</v>
      </c>
      <c r="B19">
        <v>34</v>
      </c>
      <c r="C19">
        <v>50</v>
      </c>
      <c r="D19">
        <f t="shared" si="1"/>
        <v>84</v>
      </c>
      <c r="E19">
        <f t="shared" si="2"/>
        <v>42</v>
      </c>
      <c r="F19">
        <f t="shared" si="3"/>
        <v>7056</v>
      </c>
      <c r="J19" t="s">
        <v>61</v>
      </c>
      <c r="Q19" t="s">
        <v>60</v>
      </c>
      <c r="R19">
        <f t="shared" si="0"/>
        <v>1156</v>
      </c>
      <c r="S19">
        <f t="shared" si="0"/>
        <v>2500</v>
      </c>
      <c r="T19">
        <f t="shared" si="4"/>
        <v>3656</v>
      </c>
      <c r="Z19" s="14" t="s">
        <v>62</v>
      </c>
    </row>
    <row r="20" spans="1:26" x14ac:dyDescent="0.25">
      <c r="A20" t="s">
        <v>63</v>
      </c>
      <c r="B20">
        <v>78</v>
      </c>
      <c r="C20">
        <v>74</v>
      </c>
      <c r="D20">
        <f t="shared" si="1"/>
        <v>152</v>
      </c>
      <c r="E20">
        <f t="shared" si="2"/>
        <v>76</v>
      </c>
      <c r="F20">
        <f t="shared" si="3"/>
        <v>23104</v>
      </c>
      <c r="J20" t="s">
        <v>64</v>
      </c>
      <c r="L20">
        <f>L14/J4</f>
        <v>556.05128205128131</v>
      </c>
      <c r="Q20" t="s">
        <v>63</v>
      </c>
      <c r="R20">
        <f t="shared" si="0"/>
        <v>6084</v>
      </c>
      <c r="S20">
        <f t="shared" si="0"/>
        <v>5476</v>
      </c>
      <c r="T20">
        <f t="shared" si="4"/>
        <v>11560</v>
      </c>
      <c r="Z20" s="14" t="s">
        <v>65</v>
      </c>
    </row>
    <row r="21" spans="1:26" x14ac:dyDescent="0.25">
      <c r="A21" t="s">
        <v>66</v>
      </c>
      <c r="B21">
        <v>76</v>
      </c>
      <c r="C21">
        <v>76</v>
      </c>
      <c r="D21">
        <f t="shared" si="1"/>
        <v>152</v>
      </c>
      <c r="E21">
        <f t="shared" si="2"/>
        <v>76</v>
      </c>
      <c r="F21">
        <f t="shared" si="3"/>
        <v>23104</v>
      </c>
      <c r="J21" t="s">
        <v>67</v>
      </c>
      <c r="L21">
        <f>L15/J5</f>
        <v>1389.5128205128228</v>
      </c>
      <c r="Q21" t="s">
        <v>66</v>
      </c>
      <c r="R21">
        <f t="shared" si="0"/>
        <v>5776</v>
      </c>
      <c r="S21">
        <f t="shared" si="0"/>
        <v>5776</v>
      </c>
      <c r="T21">
        <f t="shared" si="4"/>
        <v>11552</v>
      </c>
      <c r="Z21" s="14" t="s">
        <v>68</v>
      </c>
    </row>
    <row r="22" spans="1:26" x14ac:dyDescent="0.25">
      <c r="A22" t="s">
        <v>69</v>
      </c>
      <c r="B22">
        <v>56.000000000000007</v>
      </c>
      <c r="C22">
        <v>56.000000000000007</v>
      </c>
      <c r="D22">
        <f t="shared" si="1"/>
        <v>112.00000000000001</v>
      </c>
      <c r="E22">
        <f t="shared" si="2"/>
        <v>56.000000000000007</v>
      </c>
      <c r="F22">
        <f t="shared" si="3"/>
        <v>12544.000000000004</v>
      </c>
      <c r="J22" t="s">
        <v>70</v>
      </c>
      <c r="L22">
        <f>L16/J6</f>
        <v>122.05128205128131</v>
      </c>
      <c r="Q22" t="s">
        <v>69</v>
      </c>
      <c r="R22">
        <f t="shared" si="0"/>
        <v>3136.0000000000009</v>
      </c>
      <c r="S22">
        <f t="shared" si="0"/>
        <v>3136.0000000000009</v>
      </c>
      <c r="T22">
        <f t="shared" si="4"/>
        <v>6272.0000000000018</v>
      </c>
      <c r="Z22" s="14" t="s">
        <v>71</v>
      </c>
    </row>
    <row r="23" spans="1:26" x14ac:dyDescent="0.25">
      <c r="A23" t="s">
        <v>72</v>
      </c>
      <c r="B23">
        <v>76</v>
      </c>
      <c r="C23">
        <v>74</v>
      </c>
      <c r="D23">
        <f t="shared" si="1"/>
        <v>150</v>
      </c>
      <c r="E23">
        <f t="shared" si="2"/>
        <v>75</v>
      </c>
      <c r="F23">
        <f t="shared" si="3"/>
        <v>22500</v>
      </c>
      <c r="J23" t="s">
        <v>73</v>
      </c>
      <c r="L23">
        <f>L17/J7</f>
        <v>36.051282051282051</v>
      </c>
      <c r="Q23" t="s">
        <v>72</v>
      </c>
      <c r="R23">
        <f t="shared" si="0"/>
        <v>5776</v>
      </c>
      <c r="S23">
        <f t="shared" si="0"/>
        <v>5476</v>
      </c>
      <c r="T23">
        <f t="shared" si="4"/>
        <v>11252</v>
      </c>
      <c r="Z23" s="14" t="s">
        <v>74</v>
      </c>
    </row>
    <row r="24" spans="1:26" x14ac:dyDescent="0.25">
      <c r="A24" t="s">
        <v>75</v>
      </c>
      <c r="B24">
        <v>72</v>
      </c>
      <c r="C24">
        <v>76</v>
      </c>
      <c r="D24">
        <f t="shared" si="1"/>
        <v>148</v>
      </c>
      <c r="E24">
        <f t="shared" si="2"/>
        <v>74</v>
      </c>
      <c r="F24">
        <f t="shared" si="3"/>
        <v>21904</v>
      </c>
      <c r="Q24" t="s">
        <v>75</v>
      </c>
      <c r="R24">
        <f t="shared" si="0"/>
        <v>5184</v>
      </c>
      <c r="S24">
        <f t="shared" si="0"/>
        <v>5776</v>
      </c>
      <c r="T24">
        <f t="shared" si="4"/>
        <v>10960</v>
      </c>
    </row>
    <row r="25" spans="1:26" x14ac:dyDescent="0.25">
      <c r="A25" t="s">
        <v>76</v>
      </c>
      <c r="B25">
        <v>50</v>
      </c>
      <c r="C25">
        <v>46</v>
      </c>
      <c r="D25">
        <f t="shared" si="1"/>
        <v>96</v>
      </c>
      <c r="E25">
        <f t="shared" si="2"/>
        <v>48</v>
      </c>
      <c r="F25">
        <f t="shared" si="3"/>
        <v>9216</v>
      </c>
      <c r="J25" t="s">
        <v>77</v>
      </c>
      <c r="Q25" t="s">
        <v>76</v>
      </c>
      <c r="R25">
        <f t="shared" si="0"/>
        <v>2500</v>
      </c>
      <c r="S25">
        <f t="shared" si="0"/>
        <v>2116</v>
      </c>
      <c r="T25">
        <f t="shared" si="4"/>
        <v>4616</v>
      </c>
    </row>
    <row r="26" spans="1:26" x14ac:dyDescent="0.25">
      <c r="A26" t="s">
        <v>78</v>
      </c>
      <c r="B26">
        <v>24</v>
      </c>
      <c r="C26">
        <v>28.000000000000004</v>
      </c>
      <c r="D26">
        <f t="shared" si="1"/>
        <v>52</v>
      </c>
      <c r="E26">
        <f t="shared" si="2"/>
        <v>26</v>
      </c>
      <c r="F26">
        <f t="shared" si="3"/>
        <v>2704</v>
      </c>
      <c r="J26" t="s">
        <v>79</v>
      </c>
      <c r="L26">
        <f>L20/L23</f>
        <v>15.423897581792298</v>
      </c>
      <c r="Q26" t="s">
        <v>78</v>
      </c>
      <c r="R26">
        <f t="shared" si="0"/>
        <v>576</v>
      </c>
      <c r="S26">
        <f t="shared" si="0"/>
        <v>784.00000000000023</v>
      </c>
      <c r="T26">
        <f t="shared" si="4"/>
        <v>1360.0000000000002</v>
      </c>
    </row>
    <row r="27" spans="1:26" x14ac:dyDescent="0.25">
      <c r="A27" t="s">
        <v>80</v>
      </c>
      <c r="B27">
        <v>80</v>
      </c>
      <c r="C27">
        <v>88</v>
      </c>
      <c r="D27">
        <f t="shared" si="1"/>
        <v>168</v>
      </c>
      <c r="E27">
        <f t="shared" si="2"/>
        <v>84</v>
      </c>
      <c r="F27">
        <f t="shared" si="3"/>
        <v>28224</v>
      </c>
      <c r="J27" t="s">
        <v>81</v>
      </c>
      <c r="L27">
        <f>L21/L23</f>
        <v>38.54267425320063</v>
      </c>
      <c r="Q27" t="s">
        <v>80</v>
      </c>
      <c r="R27">
        <f t="shared" si="0"/>
        <v>6400</v>
      </c>
      <c r="S27">
        <f t="shared" si="0"/>
        <v>7744</v>
      </c>
      <c r="T27">
        <f t="shared" si="4"/>
        <v>14144</v>
      </c>
    </row>
    <row r="28" spans="1:26" x14ac:dyDescent="0.25">
      <c r="A28" t="s">
        <v>82</v>
      </c>
      <c r="B28">
        <v>66</v>
      </c>
      <c r="C28">
        <v>66</v>
      </c>
      <c r="D28">
        <f t="shared" si="1"/>
        <v>132</v>
      </c>
      <c r="E28">
        <f t="shared" si="2"/>
        <v>66</v>
      </c>
      <c r="F28">
        <f t="shared" si="3"/>
        <v>17424</v>
      </c>
      <c r="J28" t="s">
        <v>83</v>
      </c>
      <c r="L28">
        <f>L22/L23</f>
        <v>3.3854907539117858</v>
      </c>
      <c r="Q28" t="s">
        <v>82</v>
      </c>
      <c r="R28">
        <f t="shared" si="0"/>
        <v>4356</v>
      </c>
      <c r="S28">
        <f t="shared" si="0"/>
        <v>4356</v>
      </c>
      <c r="T28">
        <f t="shared" si="4"/>
        <v>8712</v>
      </c>
    </row>
    <row r="29" spans="1:26" x14ac:dyDescent="0.25">
      <c r="A29" t="s">
        <v>84</v>
      </c>
      <c r="B29">
        <v>82</v>
      </c>
      <c r="C29">
        <v>82</v>
      </c>
      <c r="D29">
        <f t="shared" si="1"/>
        <v>164</v>
      </c>
      <c r="E29">
        <f t="shared" si="2"/>
        <v>82</v>
      </c>
      <c r="F29">
        <f t="shared" si="3"/>
        <v>26896</v>
      </c>
      <c r="Q29" t="s">
        <v>84</v>
      </c>
      <c r="R29">
        <f t="shared" si="0"/>
        <v>6724</v>
      </c>
      <c r="S29">
        <f t="shared" si="0"/>
        <v>6724</v>
      </c>
      <c r="T29">
        <f t="shared" si="4"/>
        <v>13448</v>
      </c>
    </row>
    <row r="30" spans="1:26" x14ac:dyDescent="0.25">
      <c r="A30" t="s">
        <v>85</v>
      </c>
      <c r="B30">
        <v>36</v>
      </c>
      <c r="C30">
        <v>56.000000000000007</v>
      </c>
      <c r="D30">
        <f t="shared" si="1"/>
        <v>92</v>
      </c>
      <c r="E30">
        <f t="shared" si="2"/>
        <v>46</v>
      </c>
      <c r="F30">
        <f t="shared" si="3"/>
        <v>8464</v>
      </c>
      <c r="Q30" t="s">
        <v>85</v>
      </c>
      <c r="R30">
        <f t="shared" si="0"/>
        <v>1296</v>
      </c>
      <c r="S30">
        <f t="shared" si="0"/>
        <v>3136.0000000000009</v>
      </c>
      <c r="T30">
        <f t="shared" si="4"/>
        <v>4432.0000000000009</v>
      </c>
    </row>
    <row r="31" spans="1:26" x14ac:dyDescent="0.25">
      <c r="A31" t="s">
        <v>86</v>
      </c>
      <c r="B31">
        <v>38</v>
      </c>
      <c r="C31">
        <v>48</v>
      </c>
      <c r="D31">
        <f t="shared" si="1"/>
        <v>86</v>
      </c>
      <c r="E31">
        <f t="shared" si="2"/>
        <v>43</v>
      </c>
      <c r="F31">
        <f t="shared" si="3"/>
        <v>7396</v>
      </c>
      <c r="J31" t="s">
        <v>87</v>
      </c>
      <c r="L31">
        <f>(SQRT(L23)/E46)*100</f>
        <v>10.320255943352935</v>
      </c>
      <c r="Q31" t="s">
        <v>86</v>
      </c>
      <c r="R31">
        <f t="shared" si="0"/>
        <v>1444</v>
      </c>
      <c r="S31">
        <f t="shared" si="0"/>
        <v>2304</v>
      </c>
      <c r="T31">
        <f t="shared" si="4"/>
        <v>3748</v>
      </c>
    </row>
    <row r="32" spans="1:26" x14ac:dyDescent="0.25">
      <c r="A32" t="s">
        <v>88</v>
      </c>
      <c r="B32">
        <v>46</v>
      </c>
      <c r="C32">
        <v>28.000000000000004</v>
      </c>
      <c r="D32">
        <f t="shared" si="1"/>
        <v>74</v>
      </c>
      <c r="E32">
        <f t="shared" si="2"/>
        <v>37</v>
      </c>
      <c r="F32">
        <f t="shared" si="3"/>
        <v>5476</v>
      </c>
      <c r="Q32" t="s">
        <v>88</v>
      </c>
      <c r="R32">
        <f t="shared" si="0"/>
        <v>2116</v>
      </c>
      <c r="S32">
        <f t="shared" si="0"/>
        <v>784.00000000000023</v>
      </c>
      <c r="T32">
        <f t="shared" si="4"/>
        <v>2900</v>
      </c>
    </row>
    <row r="33" spans="1:20" x14ac:dyDescent="0.25">
      <c r="A33" t="s">
        <v>89</v>
      </c>
      <c r="B33">
        <v>54</v>
      </c>
      <c r="C33">
        <v>74</v>
      </c>
      <c r="D33">
        <f t="shared" si="1"/>
        <v>128</v>
      </c>
      <c r="E33">
        <f t="shared" si="2"/>
        <v>64</v>
      </c>
      <c r="F33">
        <f t="shared" si="3"/>
        <v>16384</v>
      </c>
      <c r="Q33" t="s">
        <v>89</v>
      </c>
      <c r="R33">
        <f t="shared" si="0"/>
        <v>2916</v>
      </c>
      <c r="S33">
        <f t="shared" si="0"/>
        <v>5476</v>
      </c>
      <c r="T33">
        <f t="shared" si="4"/>
        <v>8392</v>
      </c>
    </row>
    <row r="34" spans="1:20" x14ac:dyDescent="0.25">
      <c r="A34" t="s">
        <v>90</v>
      </c>
      <c r="B34">
        <v>70</v>
      </c>
      <c r="C34">
        <v>54</v>
      </c>
      <c r="D34">
        <f t="shared" si="1"/>
        <v>124</v>
      </c>
      <c r="E34">
        <f t="shared" si="2"/>
        <v>62</v>
      </c>
      <c r="F34">
        <f t="shared" si="3"/>
        <v>15376</v>
      </c>
      <c r="Q34" t="s">
        <v>90</v>
      </c>
      <c r="R34">
        <f t="shared" si="0"/>
        <v>4900</v>
      </c>
      <c r="S34">
        <f t="shared" si="0"/>
        <v>2916</v>
      </c>
      <c r="T34">
        <f t="shared" si="4"/>
        <v>7816</v>
      </c>
    </row>
    <row r="35" spans="1:20" x14ac:dyDescent="0.25">
      <c r="A35" t="s">
        <v>91</v>
      </c>
      <c r="B35">
        <v>38</v>
      </c>
      <c r="C35">
        <v>38</v>
      </c>
      <c r="D35">
        <f t="shared" si="1"/>
        <v>76</v>
      </c>
      <c r="E35">
        <f t="shared" si="2"/>
        <v>38</v>
      </c>
      <c r="F35">
        <f t="shared" si="3"/>
        <v>5776</v>
      </c>
      <c r="Q35" t="s">
        <v>91</v>
      </c>
      <c r="R35">
        <f t="shared" si="0"/>
        <v>1444</v>
      </c>
      <c r="S35">
        <f t="shared" si="0"/>
        <v>1444</v>
      </c>
      <c r="T35">
        <f t="shared" si="4"/>
        <v>2888</v>
      </c>
    </row>
    <row r="36" spans="1:20" x14ac:dyDescent="0.25">
      <c r="A36" t="s">
        <v>92</v>
      </c>
      <c r="B36">
        <v>62</v>
      </c>
      <c r="C36">
        <v>64</v>
      </c>
      <c r="D36">
        <f t="shared" si="1"/>
        <v>126</v>
      </c>
      <c r="E36">
        <f t="shared" si="2"/>
        <v>63</v>
      </c>
      <c r="F36">
        <f t="shared" si="3"/>
        <v>15876</v>
      </c>
      <c r="Q36" t="s">
        <v>92</v>
      </c>
      <c r="R36">
        <f t="shared" si="0"/>
        <v>3844</v>
      </c>
      <c r="S36">
        <f t="shared" si="0"/>
        <v>4096</v>
      </c>
      <c r="T36">
        <f t="shared" si="4"/>
        <v>7940</v>
      </c>
    </row>
    <row r="37" spans="1:20" x14ac:dyDescent="0.25">
      <c r="A37" t="s">
        <v>93</v>
      </c>
      <c r="B37">
        <v>28.000000000000004</v>
      </c>
      <c r="C37">
        <v>44</v>
      </c>
      <c r="D37">
        <f t="shared" si="1"/>
        <v>72</v>
      </c>
      <c r="E37">
        <f t="shared" si="2"/>
        <v>36</v>
      </c>
      <c r="F37">
        <f t="shared" si="3"/>
        <v>5184</v>
      </c>
      <c r="Q37" t="s">
        <v>93</v>
      </c>
      <c r="R37">
        <f t="shared" si="0"/>
        <v>784.00000000000023</v>
      </c>
      <c r="S37">
        <f t="shared" si="0"/>
        <v>1936</v>
      </c>
      <c r="T37">
        <f t="shared" si="4"/>
        <v>2720</v>
      </c>
    </row>
    <row r="38" spans="1:20" x14ac:dyDescent="0.25">
      <c r="A38" t="s">
        <v>94</v>
      </c>
      <c r="B38">
        <v>52</v>
      </c>
      <c r="C38">
        <v>44</v>
      </c>
      <c r="D38">
        <f t="shared" si="1"/>
        <v>96</v>
      </c>
      <c r="E38">
        <f t="shared" si="2"/>
        <v>48</v>
      </c>
      <c r="F38">
        <f t="shared" si="3"/>
        <v>9216</v>
      </c>
      <c r="Q38" t="s">
        <v>94</v>
      </c>
      <c r="R38">
        <f t="shared" si="0"/>
        <v>2704</v>
      </c>
      <c r="S38">
        <f t="shared" si="0"/>
        <v>1936</v>
      </c>
      <c r="T38">
        <f t="shared" si="4"/>
        <v>4640</v>
      </c>
    </row>
    <row r="39" spans="1:20" x14ac:dyDescent="0.25">
      <c r="A39" t="s">
        <v>95</v>
      </c>
      <c r="B39">
        <v>26</v>
      </c>
      <c r="C39">
        <v>24</v>
      </c>
      <c r="D39">
        <f t="shared" si="1"/>
        <v>50</v>
      </c>
      <c r="E39">
        <f t="shared" si="2"/>
        <v>25</v>
      </c>
      <c r="F39">
        <f t="shared" si="3"/>
        <v>2500</v>
      </c>
      <c r="Q39" t="s">
        <v>95</v>
      </c>
      <c r="R39">
        <f t="shared" si="0"/>
        <v>676</v>
      </c>
      <c r="S39">
        <f t="shared" si="0"/>
        <v>576</v>
      </c>
      <c r="T39">
        <f t="shared" si="4"/>
        <v>1252</v>
      </c>
    </row>
    <row r="40" spans="1:20" x14ac:dyDescent="0.25">
      <c r="A40" t="s">
        <v>96</v>
      </c>
      <c r="B40">
        <v>84</v>
      </c>
      <c r="C40">
        <v>86</v>
      </c>
      <c r="D40">
        <f t="shared" si="1"/>
        <v>170</v>
      </c>
      <c r="E40">
        <f t="shared" si="2"/>
        <v>85</v>
      </c>
      <c r="F40">
        <f t="shared" si="3"/>
        <v>28900</v>
      </c>
      <c r="Q40" t="s">
        <v>96</v>
      </c>
      <c r="R40">
        <f t="shared" si="0"/>
        <v>7056</v>
      </c>
      <c r="S40">
        <f t="shared" si="0"/>
        <v>7396</v>
      </c>
      <c r="T40">
        <f t="shared" si="4"/>
        <v>14452</v>
      </c>
    </row>
    <row r="41" spans="1:20" x14ac:dyDescent="0.25">
      <c r="A41" t="s">
        <v>97</v>
      </c>
      <c r="B41">
        <v>54</v>
      </c>
      <c r="C41">
        <v>48</v>
      </c>
      <c r="D41">
        <f t="shared" si="1"/>
        <v>102</v>
      </c>
      <c r="E41">
        <f t="shared" si="2"/>
        <v>51</v>
      </c>
      <c r="F41">
        <f t="shared" si="3"/>
        <v>10404</v>
      </c>
      <c r="Q41" t="s">
        <v>97</v>
      </c>
      <c r="R41">
        <f t="shared" si="0"/>
        <v>2916</v>
      </c>
      <c r="S41">
        <f t="shared" si="0"/>
        <v>2304</v>
      </c>
      <c r="T41">
        <f t="shared" si="4"/>
        <v>5220</v>
      </c>
    </row>
    <row r="42" spans="1:20" x14ac:dyDescent="0.25">
      <c r="A42" t="s">
        <v>98</v>
      </c>
      <c r="B42">
        <v>68</v>
      </c>
      <c r="C42">
        <v>68</v>
      </c>
      <c r="D42">
        <f t="shared" si="1"/>
        <v>136</v>
      </c>
      <c r="E42">
        <f t="shared" si="2"/>
        <v>68</v>
      </c>
      <c r="F42">
        <f t="shared" si="3"/>
        <v>18496</v>
      </c>
      <c r="Q42" t="s">
        <v>98</v>
      </c>
      <c r="R42">
        <f t="shared" si="0"/>
        <v>4624</v>
      </c>
      <c r="S42">
        <f t="shared" si="0"/>
        <v>4624</v>
      </c>
      <c r="T42">
        <f t="shared" si="4"/>
        <v>9248</v>
      </c>
    </row>
    <row r="43" spans="1:20" x14ac:dyDescent="0.25">
      <c r="A43" t="s">
        <v>99</v>
      </c>
      <c r="B43">
        <v>46</v>
      </c>
      <c r="C43">
        <v>50</v>
      </c>
      <c r="D43">
        <f t="shared" si="1"/>
        <v>96</v>
      </c>
      <c r="E43">
        <f t="shared" si="2"/>
        <v>48</v>
      </c>
      <c r="F43">
        <f t="shared" si="3"/>
        <v>9216</v>
      </c>
      <c r="Q43" t="s">
        <v>99</v>
      </c>
      <c r="R43">
        <f t="shared" si="0"/>
        <v>2116</v>
      </c>
      <c r="S43">
        <f t="shared" si="0"/>
        <v>2500</v>
      </c>
      <c r="T43">
        <f t="shared" si="4"/>
        <v>4616</v>
      </c>
    </row>
    <row r="44" spans="1:20" x14ac:dyDescent="0.25">
      <c r="A44" t="s">
        <v>100</v>
      </c>
      <c r="B44">
        <v>62</v>
      </c>
      <c r="C44">
        <v>62</v>
      </c>
      <c r="D44">
        <f t="shared" si="1"/>
        <v>124</v>
      </c>
      <c r="E44">
        <f t="shared" si="2"/>
        <v>62</v>
      </c>
      <c r="F44">
        <f t="shared" si="3"/>
        <v>15376</v>
      </c>
      <c r="Q44" t="s">
        <v>100</v>
      </c>
      <c r="R44">
        <f t="shared" si="0"/>
        <v>3844</v>
      </c>
      <c r="S44">
        <f t="shared" si="0"/>
        <v>3844</v>
      </c>
      <c r="T44">
        <f t="shared" si="4"/>
        <v>7688</v>
      </c>
    </row>
    <row r="45" spans="1:20" x14ac:dyDescent="0.25">
      <c r="A45" s="21" t="s">
        <v>10</v>
      </c>
      <c r="B45">
        <f>SUM(B6:B44)</f>
        <v>2258</v>
      </c>
      <c r="C45">
        <f>SUM(C6:C44)</f>
        <v>2280</v>
      </c>
      <c r="D45" s="15">
        <f>SUM(D6:D44)</f>
        <v>4538</v>
      </c>
      <c r="F45" s="22">
        <f>SUM(F6:F44)</f>
        <v>569468</v>
      </c>
      <c r="G45" t="s">
        <v>49</v>
      </c>
      <c r="Q45" s="15" t="s">
        <v>15</v>
      </c>
      <c r="R45">
        <f>SUM(R6:R44)</f>
        <v>142660</v>
      </c>
      <c r="S45">
        <f>SUM(S6:S44)</f>
        <v>143480</v>
      </c>
      <c r="T45" s="15">
        <f>SUM(R45:S45)</f>
        <v>286140</v>
      </c>
    </row>
    <row r="46" spans="1:20" x14ac:dyDescent="0.25">
      <c r="A46" s="23" t="s">
        <v>11</v>
      </c>
      <c r="B46">
        <f>AVERAGE(B6:B44)</f>
        <v>57.897435897435898</v>
      </c>
      <c r="C46">
        <f>AVERAGE(C6:C44)</f>
        <v>58.46153846153846</v>
      </c>
      <c r="E46" s="24">
        <f>AVERAGE(E6:E44)</f>
        <v>58.179487179487182</v>
      </c>
      <c r="T46">
        <f>SUM(T6:T44)</f>
        <v>286140</v>
      </c>
    </row>
    <row r="47" spans="1:20" x14ac:dyDescent="0.25">
      <c r="A47" s="25" t="s">
        <v>12</v>
      </c>
      <c r="B47">
        <f>B45*B45</f>
        <v>5098564</v>
      </c>
      <c r="C47">
        <f>C45*C45</f>
        <v>5198400</v>
      </c>
      <c r="D47" s="26">
        <f>SUM(B47:C47)</f>
        <v>10296964</v>
      </c>
      <c r="E47" t="s">
        <v>101</v>
      </c>
    </row>
    <row r="49" spans="1:17" x14ac:dyDescent="0.25">
      <c r="D49" s="15">
        <f>D45*D45</f>
        <v>20593444</v>
      </c>
    </row>
    <row r="51" spans="1:17" x14ac:dyDescent="0.25">
      <c r="F51" s="27"/>
    </row>
    <row r="53" spans="1:17" x14ac:dyDescent="0.25">
      <c r="B53" t="s">
        <v>102</v>
      </c>
      <c r="C53" t="s">
        <v>103</v>
      </c>
      <c r="D53" t="s">
        <v>104</v>
      </c>
      <c r="E53" t="s">
        <v>105</v>
      </c>
      <c r="F53" t="s">
        <v>106</v>
      </c>
      <c r="G53" t="s">
        <v>107</v>
      </c>
      <c r="H53" t="s">
        <v>108</v>
      </c>
      <c r="I53" t="s">
        <v>109</v>
      </c>
      <c r="J53" t="s">
        <v>110</v>
      </c>
      <c r="K53" t="s">
        <v>111</v>
      </c>
      <c r="L53" t="s">
        <v>112</v>
      </c>
      <c r="M53" t="s">
        <v>113</v>
      </c>
      <c r="N53" t="s">
        <v>114</v>
      </c>
      <c r="O53" s="15" t="s">
        <v>10</v>
      </c>
      <c r="P53" s="25" t="s">
        <v>12</v>
      </c>
    </row>
    <row r="54" spans="1:17" x14ac:dyDescent="0.25">
      <c r="A54" t="s">
        <v>115</v>
      </c>
      <c r="B54">
        <v>104</v>
      </c>
      <c r="C54">
        <v>118</v>
      </c>
      <c r="D54">
        <v>132</v>
      </c>
      <c r="E54">
        <v>118</v>
      </c>
      <c r="F54">
        <v>138</v>
      </c>
      <c r="G54">
        <v>132</v>
      </c>
      <c r="H54">
        <v>104</v>
      </c>
      <c r="I54">
        <v>54</v>
      </c>
      <c r="J54">
        <v>174</v>
      </c>
      <c r="K54">
        <v>122</v>
      </c>
      <c r="L54">
        <v>154</v>
      </c>
      <c r="M54">
        <v>118</v>
      </c>
      <c r="N54">
        <v>108</v>
      </c>
      <c r="O54">
        <f>SUM(B54:N54)</f>
        <v>1576</v>
      </c>
      <c r="P54" s="28">
        <f>O54*O54</f>
        <v>2483776</v>
      </c>
    </row>
    <row r="55" spans="1:17" x14ac:dyDescent="0.25">
      <c r="A55" t="s">
        <v>116</v>
      </c>
      <c r="B55">
        <v>84</v>
      </c>
      <c r="C55">
        <v>152</v>
      </c>
      <c r="D55">
        <v>152</v>
      </c>
      <c r="E55">
        <v>112</v>
      </c>
      <c r="F55">
        <v>150</v>
      </c>
      <c r="G55">
        <v>148</v>
      </c>
      <c r="H55">
        <v>96</v>
      </c>
      <c r="I55">
        <v>52</v>
      </c>
      <c r="J55">
        <v>168</v>
      </c>
      <c r="K55">
        <v>132</v>
      </c>
      <c r="L55">
        <v>164</v>
      </c>
      <c r="M55">
        <v>92</v>
      </c>
      <c r="N55">
        <v>86</v>
      </c>
      <c r="O55">
        <f>SUM(B55:N55)</f>
        <v>1588</v>
      </c>
      <c r="P55" s="28">
        <f>O55*O55</f>
        <v>2521744</v>
      </c>
    </row>
    <row r="56" spans="1:17" x14ac:dyDescent="0.25">
      <c r="A56" t="s">
        <v>117</v>
      </c>
      <c r="B56">
        <v>74</v>
      </c>
      <c r="C56">
        <v>128</v>
      </c>
      <c r="D56">
        <v>124</v>
      </c>
      <c r="E56">
        <v>76</v>
      </c>
      <c r="F56">
        <v>126</v>
      </c>
      <c r="G56">
        <v>72</v>
      </c>
      <c r="H56">
        <v>96</v>
      </c>
      <c r="I56">
        <v>50</v>
      </c>
      <c r="J56">
        <v>170</v>
      </c>
      <c r="K56">
        <v>102</v>
      </c>
      <c r="L56">
        <v>136</v>
      </c>
      <c r="M56">
        <v>96</v>
      </c>
      <c r="N56">
        <v>124</v>
      </c>
      <c r="O56">
        <f>SUM(B56:N56)</f>
        <v>1374</v>
      </c>
      <c r="P56" s="28">
        <f>O56*O56</f>
        <v>1887876</v>
      </c>
    </row>
    <row r="57" spans="1:17" x14ac:dyDescent="0.25">
      <c r="A57" s="15" t="s">
        <v>10</v>
      </c>
      <c r="B57">
        <f>SUM(B54:B56)</f>
        <v>262</v>
      </c>
      <c r="C57">
        <f t="shared" ref="C57:N57" si="5">SUM(C54:C56)</f>
        <v>398</v>
      </c>
      <c r="D57">
        <f t="shared" si="5"/>
        <v>408</v>
      </c>
      <c r="E57">
        <f t="shared" si="5"/>
        <v>306</v>
      </c>
      <c r="F57">
        <f t="shared" si="5"/>
        <v>414</v>
      </c>
      <c r="G57">
        <f t="shared" si="5"/>
        <v>352</v>
      </c>
      <c r="H57">
        <f t="shared" si="5"/>
        <v>296</v>
      </c>
      <c r="I57">
        <f t="shared" si="5"/>
        <v>156</v>
      </c>
      <c r="J57">
        <f>SUM(J54:J56)</f>
        <v>512</v>
      </c>
      <c r="K57">
        <f t="shared" si="5"/>
        <v>356</v>
      </c>
      <c r="L57">
        <f t="shared" si="5"/>
        <v>454</v>
      </c>
      <c r="M57">
        <f t="shared" si="5"/>
        <v>306</v>
      </c>
      <c r="N57">
        <f t="shared" si="5"/>
        <v>318</v>
      </c>
      <c r="O57" s="15">
        <f>SUM(B57:N57)</f>
        <v>4538</v>
      </c>
      <c r="Q57" s="28">
        <f>SUM(P54:P56)</f>
        <v>6893396</v>
      </c>
    </row>
    <row r="58" spans="1:17" x14ac:dyDescent="0.25">
      <c r="A58" s="25" t="s">
        <v>12</v>
      </c>
      <c r="B58" s="29">
        <f t="shared" ref="B58:N58" si="6">B57*B57</f>
        <v>68644</v>
      </c>
      <c r="C58" s="29">
        <f t="shared" si="6"/>
        <v>158404</v>
      </c>
      <c r="D58" s="29">
        <f t="shared" si="6"/>
        <v>166464</v>
      </c>
      <c r="E58" s="29">
        <f t="shared" si="6"/>
        <v>93636</v>
      </c>
      <c r="F58" s="29">
        <f t="shared" si="6"/>
        <v>171396</v>
      </c>
      <c r="G58" s="29">
        <f t="shared" si="6"/>
        <v>123904</v>
      </c>
      <c r="H58" s="29">
        <f t="shared" si="6"/>
        <v>87616</v>
      </c>
      <c r="I58" s="29">
        <f t="shared" si="6"/>
        <v>24336</v>
      </c>
      <c r="J58" s="29">
        <f t="shared" si="6"/>
        <v>262144</v>
      </c>
      <c r="K58" s="29">
        <f t="shared" si="6"/>
        <v>126736</v>
      </c>
      <c r="L58" s="29">
        <f t="shared" si="6"/>
        <v>206116</v>
      </c>
      <c r="M58" s="29">
        <f t="shared" si="6"/>
        <v>93636</v>
      </c>
      <c r="N58" s="29">
        <f t="shared" si="6"/>
        <v>101124</v>
      </c>
      <c r="P58" s="29">
        <f>SUM(B58:N58)</f>
        <v>1684156</v>
      </c>
    </row>
    <row r="62" spans="1:17" x14ac:dyDescent="0.25">
      <c r="B62" t="s">
        <v>102</v>
      </c>
      <c r="C62" t="s">
        <v>103</v>
      </c>
      <c r="D62" t="s">
        <v>104</v>
      </c>
      <c r="E62" t="s">
        <v>105</v>
      </c>
      <c r="F62" t="s">
        <v>106</v>
      </c>
      <c r="G62" t="s">
        <v>107</v>
      </c>
      <c r="H62" t="s">
        <v>108</v>
      </c>
      <c r="I62" t="s">
        <v>109</v>
      </c>
      <c r="J62" t="s">
        <v>110</v>
      </c>
      <c r="K62" t="s">
        <v>111</v>
      </c>
      <c r="L62" t="s">
        <v>112</v>
      </c>
      <c r="M62" t="s">
        <v>113</v>
      </c>
      <c r="N62" t="s">
        <v>114</v>
      </c>
    </row>
    <row r="63" spans="1:17" x14ac:dyDescent="0.25">
      <c r="A63" t="s">
        <v>115</v>
      </c>
      <c r="B63">
        <f t="shared" ref="B63:N65" si="7">B54*B54</f>
        <v>10816</v>
      </c>
      <c r="C63">
        <f t="shared" si="7"/>
        <v>13924</v>
      </c>
      <c r="D63">
        <f t="shared" si="7"/>
        <v>17424</v>
      </c>
      <c r="E63">
        <f t="shared" si="7"/>
        <v>13924</v>
      </c>
      <c r="F63">
        <f t="shared" si="7"/>
        <v>19044</v>
      </c>
      <c r="G63">
        <f t="shared" si="7"/>
        <v>17424</v>
      </c>
      <c r="H63">
        <f t="shared" si="7"/>
        <v>10816</v>
      </c>
      <c r="I63">
        <f t="shared" si="7"/>
        <v>2916</v>
      </c>
      <c r="J63">
        <f>J54*J54</f>
        <v>30276</v>
      </c>
      <c r="K63">
        <f>J54*J54</f>
        <v>30276</v>
      </c>
      <c r="L63">
        <f>K54*K54</f>
        <v>14884</v>
      </c>
      <c r="M63">
        <f>L54*L54</f>
        <v>23716</v>
      </c>
      <c r="N63">
        <f>M54*M54</f>
        <v>13924</v>
      </c>
    </row>
    <row r="64" spans="1:17" x14ac:dyDescent="0.25">
      <c r="A64" t="s">
        <v>116</v>
      </c>
      <c r="B64">
        <f t="shared" si="7"/>
        <v>7056</v>
      </c>
      <c r="C64">
        <f t="shared" si="7"/>
        <v>23104</v>
      </c>
      <c r="D64">
        <f t="shared" si="7"/>
        <v>23104</v>
      </c>
      <c r="E64">
        <f t="shared" si="7"/>
        <v>12544</v>
      </c>
      <c r="F64">
        <f t="shared" si="7"/>
        <v>22500</v>
      </c>
      <c r="G64">
        <f t="shared" si="7"/>
        <v>21904</v>
      </c>
      <c r="H64">
        <f t="shared" si="7"/>
        <v>9216</v>
      </c>
      <c r="I64">
        <f t="shared" si="7"/>
        <v>2704</v>
      </c>
      <c r="J64">
        <f t="shared" si="7"/>
        <v>28224</v>
      </c>
      <c r="K64">
        <f t="shared" si="7"/>
        <v>17424</v>
      </c>
      <c r="L64">
        <f t="shared" si="7"/>
        <v>26896</v>
      </c>
      <c r="M64">
        <f t="shared" si="7"/>
        <v>8464</v>
      </c>
      <c r="N64">
        <f t="shared" si="7"/>
        <v>7396</v>
      </c>
    </row>
    <row r="65" spans="1:15" x14ac:dyDescent="0.25">
      <c r="A65" t="s">
        <v>117</v>
      </c>
      <c r="B65">
        <f t="shared" si="7"/>
        <v>5476</v>
      </c>
      <c r="C65">
        <f t="shared" si="7"/>
        <v>16384</v>
      </c>
      <c r="D65">
        <f t="shared" si="7"/>
        <v>15376</v>
      </c>
      <c r="E65">
        <f t="shared" si="7"/>
        <v>5776</v>
      </c>
      <c r="F65">
        <f t="shared" si="7"/>
        <v>15876</v>
      </c>
      <c r="G65">
        <f t="shared" si="7"/>
        <v>5184</v>
      </c>
      <c r="H65">
        <f t="shared" si="7"/>
        <v>9216</v>
      </c>
      <c r="I65">
        <f t="shared" si="7"/>
        <v>2500</v>
      </c>
      <c r="J65">
        <f t="shared" si="7"/>
        <v>28900</v>
      </c>
      <c r="K65">
        <f t="shared" si="7"/>
        <v>10404</v>
      </c>
      <c r="L65">
        <f t="shared" si="7"/>
        <v>18496</v>
      </c>
      <c r="M65">
        <f t="shared" si="7"/>
        <v>9216</v>
      </c>
      <c r="N65">
        <f t="shared" si="7"/>
        <v>15376</v>
      </c>
    </row>
    <row r="66" spans="1:15" x14ac:dyDescent="0.25">
      <c r="O66" s="15">
        <f>SUM(B63:N65)</f>
        <v>588080</v>
      </c>
    </row>
    <row r="71" spans="1:15" x14ac:dyDescent="0.25">
      <c r="H71" t="s">
        <v>118</v>
      </c>
    </row>
    <row r="73" spans="1:15" x14ac:dyDescent="0.25">
      <c r="B73" s="27" t="s">
        <v>119</v>
      </c>
      <c r="C73" s="27"/>
      <c r="D73" s="27"/>
      <c r="E73" s="27"/>
      <c r="H73" t="s">
        <v>120</v>
      </c>
      <c r="I73" t="s">
        <v>121</v>
      </c>
    </row>
    <row r="74" spans="1:15" x14ac:dyDescent="0.25">
      <c r="B74" s="27"/>
      <c r="C74" s="27"/>
      <c r="D74" s="27"/>
      <c r="E74" s="27"/>
    </row>
    <row r="75" spans="1:15" x14ac:dyDescent="0.25">
      <c r="B75" s="27" t="s">
        <v>122</v>
      </c>
      <c r="C75" s="27"/>
      <c r="D75" s="27" t="s">
        <v>123</v>
      </c>
      <c r="E75" s="27"/>
      <c r="H75" t="s">
        <v>124</v>
      </c>
      <c r="I75" t="s">
        <v>125</v>
      </c>
    </row>
    <row r="76" spans="1:15" x14ac:dyDescent="0.25">
      <c r="B76" s="27"/>
      <c r="C76" s="27" t="s">
        <v>126</v>
      </c>
      <c r="D76" s="27" t="s">
        <v>127</v>
      </c>
      <c r="E76" s="27" t="s">
        <v>128</v>
      </c>
    </row>
    <row r="77" spans="1:15" x14ac:dyDescent="0.25">
      <c r="B77" s="27" t="s">
        <v>129</v>
      </c>
      <c r="C77" s="27">
        <v>52</v>
      </c>
      <c r="D77" s="27">
        <v>42</v>
      </c>
      <c r="E77" s="27">
        <v>37</v>
      </c>
      <c r="I77" t="s">
        <v>182</v>
      </c>
    </row>
    <row r="78" spans="1:15" x14ac:dyDescent="0.25">
      <c r="B78" s="27" t="s">
        <v>131</v>
      </c>
      <c r="C78" s="27">
        <v>59</v>
      </c>
      <c r="D78" s="27">
        <v>76</v>
      </c>
      <c r="E78" s="27">
        <v>64</v>
      </c>
      <c r="H78" t="s">
        <v>124</v>
      </c>
      <c r="I78" t="s">
        <v>183</v>
      </c>
    </row>
    <row r="79" spans="1:15" x14ac:dyDescent="0.25">
      <c r="B79" s="27" t="s">
        <v>133</v>
      </c>
      <c r="C79" s="27">
        <v>66</v>
      </c>
      <c r="D79" s="27">
        <v>76</v>
      </c>
      <c r="E79" s="27">
        <v>62</v>
      </c>
    </row>
    <row r="80" spans="1:15" x14ac:dyDescent="0.25">
      <c r="B80" s="27" t="s">
        <v>134</v>
      </c>
      <c r="C80" s="27">
        <v>59</v>
      </c>
      <c r="D80" s="27">
        <v>56.000000000000007</v>
      </c>
      <c r="E80" s="27">
        <v>38</v>
      </c>
    </row>
    <row r="81" spans="1:24" x14ac:dyDescent="0.25">
      <c r="B81" s="27" t="s">
        <v>135</v>
      </c>
      <c r="C81" s="27">
        <v>69</v>
      </c>
      <c r="D81" s="27">
        <v>75</v>
      </c>
      <c r="E81" s="27">
        <v>63</v>
      </c>
      <c r="H81" t="s">
        <v>136</v>
      </c>
    </row>
    <row r="82" spans="1:24" x14ac:dyDescent="0.25">
      <c r="B82" s="27" t="s">
        <v>137</v>
      </c>
      <c r="C82" s="27">
        <v>66</v>
      </c>
      <c r="D82" s="27">
        <v>74</v>
      </c>
      <c r="E82" s="27">
        <v>36</v>
      </c>
      <c r="H82" t="s">
        <v>138</v>
      </c>
      <c r="N82" t="s">
        <v>139</v>
      </c>
      <c r="T82" t="s">
        <v>140</v>
      </c>
    </row>
    <row r="83" spans="1:24" x14ac:dyDescent="0.25">
      <c r="B83" s="27" t="s">
        <v>141</v>
      </c>
      <c r="C83" s="27">
        <v>52</v>
      </c>
      <c r="D83" s="27">
        <v>48</v>
      </c>
      <c r="E83" s="27">
        <v>48</v>
      </c>
      <c r="K83">
        <v>1.3839999999999999</v>
      </c>
      <c r="L83">
        <v>1.3160000000000001</v>
      </c>
      <c r="Q83">
        <v>1.3839999999999999</v>
      </c>
      <c r="R83">
        <v>1.3160000000000001</v>
      </c>
      <c r="W83">
        <v>1.3839999999999999</v>
      </c>
      <c r="X83">
        <v>1.3160000000000001</v>
      </c>
    </row>
    <row r="84" spans="1:24" x14ac:dyDescent="0.25">
      <c r="B84" s="27" t="s">
        <v>142</v>
      </c>
      <c r="C84" s="27">
        <v>27</v>
      </c>
      <c r="D84" s="27">
        <v>26</v>
      </c>
      <c r="E84" s="27">
        <v>25</v>
      </c>
      <c r="J84" t="str">
        <f>H86</f>
        <v>p2</v>
      </c>
      <c r="K84" t="s">
        <v>127</v>
      </c>
      <c r="L84" t="s">
        <v>126</v>
      </c>
      <c r="P84" t="s">
        <v>126</v>
      </c>
      <c r="Q84" t="s">
        <v>128</v>
      </c>
      <c r="R84" t="s">
        <v>127</v>
      </c>
      <c r="V84" t="s">
        <v>128</v>
      </c>
      <c r="W84" t="s">
        <v>126</v>
      </c>
      <c r="X84" t="s">
        <v>127</v>
      </c>
    </row>
    <row r="85" spans="1:24" x14ac:dyDescent="0.25">
      <c r="B85" s="27" t="s">
        <v>143</v>
      </c>
      <c r="C85" s="27">
        <v>87</v>
      </c>
      <c r="D85" s="27">
        <v>84</v>
      </c>
      <c r="E85" s="27">
        <v>85</v>
      </c>
      <c r="J85">
        <f>I86</f>
        <v>37</v>
      </c>
      <c r="K85">
        <f>I87</f>
        <v>42</v>
      </c>
      <c r="L85">
        <f>I88</f>
        <v>52</v>
      </c>
      <c r="P85">
        <f>O86</f>
        <v>59</v>
      </c>
      <c r="Q85">
        <f>O87</f>
        <v>64</v>
      </c>
      <c r="R85">
        <f>O88</f>
        <v>76</v>
      </c>
      <c r="V85">
        <f>U86</f>
        <v>62</v>
      </c>
      <c r="W85">
        <f>U87</f>
        <v>66</v>
      </c>
      <c r="X85">
        <f>U88</f>
        <v>76</v>
      </c>
    </row>
    <row r="86" spans="1:24" x14ac:dyDescent="0.25">
      <c r="B86" s="27" t="s">
        <v>144</v>
      </c>
      <c r="C86" s="27">
        <v>61</v>
      </c>
      <c r="D86" s="27">
        <v>66</v>
      </c>
      <c r="E86" s="27">
        <v>51</v>
      </c>
      <c r="H86" t="s">
        <v>128</v>
      </c>
      <c r="I86">
        <v>37</v>
      </c>
      <c r="J86">
        <v>0</v>
      </c>
      <c r="K86">
        <f>K85-I86</f>
        <v>5</v>
      </c>
      <c r="L86">
        <f>L85-I86</f>
        <v>15</v>
      </c>
      <c r="N86" t="s">
        <v>126</v>
      </c>
      <c r="O86">
        <v>59</v>
      </c>
      <c r="P86">
        <v>0</v>
      </c>
      <c r="Q86">
        <f>Q85-O86</f>
        <v>5</v>
      </c>
      <c r="R86">
        <f>R85-O86</f>
        <v>17</v>
      </c>
      <c r="T86" t="s">
        <v>128</v>
      </c>
      <c r="U86">
        <v>62</v>
      </c>
      <c r="V86">
        <v>0</v>
      </c>
      <c r="W86">
        <f>W85-U86</f>
        <v>4</v>
      </c>
      <c r="X86">
        <f>X85-U86</f>
        <v>14</v>
      </c>
    </row>
    <row r="87" spans="1:24" x14ac:dyDescent="0.25">
      <c r="B87" s="27" t="s">
        <v>149</v>
      </c>
      <c r="C87" s="27">
        <v>77</v>
      </c>
      <c r="D87" s="27">
        <v>82</v>
      </c>
      <c r="E87" s="27">
        <v>68</v>
      </c>
      <c r="H87" t="s">
        <v>127</v>
      </c>
      <c r="I87">
        <v>42</v>
      </c>
      <c r="K87">
        <v>0</v>
      </c>
      <c r="L87">
        <f>L85-I87</f>
        <v>10</v>
      </c>
      <c r="N87" t="s">
        <v>128</v>
      </c>
      <c r="O87">
        <v>64</v>
      </c>
      <c r="Q87">
        <v>0</v>
      </c>
      <c r="R87">
        <f>R85-O87</f>
        <v>12</v>
      </c>
      <c r="T87" t="s">
        <v>126</v>
      </c>
      <c r="U87">
        <v>66</v>
      </c>
      <c r="W87">
        <v>0</v>
      </c>
      <c r="X87">
        <f>X85-U87</f>
        <v>10</v>
      </c>
    </row>
    <row r="88" spans="1:24" x14ac:dyDescent="0.25">
      <c r="B88" s="27" t="s">
        <v>152</v>
      </c>
      <c r="C88" s="27">
        <v>59</v>
      </c>
      <c r="D88" s="27">
        <v>46</v>
      </c>
      <c r="E88" s="27">
        <v>48</v>
      </c>
      <c r="H88" t="s">
        <v>126</v>
      </c>
      <c r="I88">
        <v>52</v>
      </c>
      <c r="J88" t="s">
        <v>153</v>
      </c>
      <c r="L88">
        <v>0</v>
      </c>
      <c r="N88" t="s">
        <v>127</v>
      </c>
      <c r="O88">
        <v>76</v>
      </c>
      <c r="P88" t="s">
        <v>153</v>
      </c>
      <c r="R88">
        <v>0</v>
      </c>
      <c r="T88" t="s">
        <v>127</v>
      </c>
      <c r="U88">
        <v>76</v>
      </c>
      <c r="V88" t="s">
        <v>153</v>
      </c>
      <c r="X88">
        <v>0</v>
      </c>
    </row>
    <row r="89" spans="1:24" x14ac:dyDescent="0.25">
      <c r="B89" s="27" t="s">
        <v>154</v>
      </c>
      <c r="C89" s="27">
        <v>54</v>
      </c>
      <c r="D89" s="27">
        <v>43</v>
      </c>
      <c r="E89" s="27">
        <v>62</v>
      </c>
      <c r="K89" t="s">
        <v>155</v>
      </c>
      <c r="Q89" t="s">
        <v>155</v>
      </c>
      <c r="W89" t="s">
        <v>155</v>
      </c>
    </row>
    <row r="90" spans="1:24" x14ac:dyDescent="0.25">
      <c r="L90" t="s">
        <v>156</v>
      </c>
      <c r="R90" t="s">
        <v>156</v>
      </c>
      <c r="X90" t="s">
        <v>156</v>
      </c>
    </row>
    <row r="91" spans="1:24" x14ac:dyDescent="0.25">
      <c r="A91" t="s">
        <v>157</v>
      </c>
      <c r="G91" t="s">
        <v>158</v>
      </c>
      <c r="M91" t="s">
        <v>159</v>
      </c>
      <c r="S91" s="27" t="s">
        <v>160</v>
      </c>
      <c r="T91" s="27"/>
      <c r="U91" s="27"/>
      <c r="V91" s="27"/>
      <c r="W91" s="27"/>
    </row>
    <row r="92" spans="1:24" x14ac:dyDescent="0.25">
      <c r="D92">
        <v>1.3839999999999999</v>
      </c>
      <c r="E92">
        <v>1.3160000000000001</v>
      </c>
      <c r="J92">
        <v>1.3839999999999999</v>
      </c>
      <c r="K92">
        <v>1.3160000000000001</v>
      </c>
      <c r="P92">
        <v>1.3839999999999999</v>
      </c>
      <c r="Q92">
        <v>1.3160000000000001</v>
      </c>
      <c r="S92" s="27"/>
      <c r="T92" s="27"/>
      <c r="U92" s="27"/>
      <c r="V92" s="27">
        <v>1.3839999999999999</v>
      </c>
      <c r="W92" s="27">
        <v>1.3160000000000001</v>
      </c>
    </row>
    <row r="93" spans="1:24" x14ac:dyDescent="0.25">
      <c r="C93" t="str">
        <f>A95</f>
        <v>p2</v>
      </c>
      <c r="D93" t="str">
        <f>A96</f>
        <v>p1</v>
      </c>
      <c r="E93" t="str">
        <f>A97</f>
        <v>p0</v>
      </c>
      <c r="I93" t="str">
        <f>G95</f>
        <v>p2</v>
      </c>
      <c r="J93" t="str">
        <f>G96</f>
        <v>p0</v>
      </c>
      <c r="K93" t="str">
        <f>G97</f>
        <v>p1</v>
      </c>
      <c r="O93" t="str">
        <f>M95</f>
        <v>p2</v>
      </c>
      <c r="P93" t="str">
        <f>M96</f>
        <v>p0</v>
      </c>
      <c r="Q93" t="str">
        <f>M97</f>
        <v>p1</v>
      </c>
      <c r="S93" s="27"/>
      <c r="T93" s="27"/>
      <c r="U93" s="27" t="str">
        <f>S95</f>
        <v>p2</v>
      </c>
      <c r="V93" s="27" t="str">
        <f>S96</f>
        <v>p1</v>
      </c>
      <c r="W93" s="27" t="str">
        <f>S97</f>
        <v>p0</v>
      </c>
    </row>
    <row r="94" spans="1:24" x14ac:dyDescent="0.25">
      <c r="C94">
        <f>B95</f>
        <v>38</v>
      </c>
      <c r="D94">
        <f>B96</f>
        <v>56</v>
      </c>
      <c r="E94">
        <f>B97</f>
        <v>59</v>
      </c>
      <c r="I94">
        <f>H95</f>
        <v>63</v>
      </c>
      <c r="J94">
        <f>H96</f>
        <v>69</v>
      </c>
      <c r="K94">
        <f>H97</f>
        <v>75</v>
      </c>
      <c r="O94">
        <f>N95</f>
        <v>36</v>
      </c>
      <c r="P94">
        <f>N96</f>
        <v>66</v>
      </c>
      <c r="Q94">
        <f>N97</f>
        <v>74</v>
      </c>
      <c r="S94" s="27"/>
      <c r="T94" s="27"/>
      <c r="U94" s="27">
        <f>T95</f>
        <v>48</v>
      </c>
      <c r="V94" s="27">
        <f>T96</f>
        <v>48</v>
      </c>
      <c r="W94" s="27">
        <f>T97</f>
        <v>52</v>
      </c>
    </row>
    <row r="95" spans="1:24" x14ac:dyDescent="0.25">
      <c r="A95" t="s">
        <v>128</v>
      </c>
      <c r="B95">
        <v>38</v>
      </c>
      <c r="C95">
        <v>0</v>
      </c>
      <c r="D95">
        <f>D94-B95</f>
        <v>18</v>
      </c>
      <c r="E95">
        <f>E94-B95</f>
        <v>21</v>
      </c>
      <c r="G95" t="s">
        <v>128</v>
      </c>
      <c r="H95">
        <v>63</v>
      </c>
      <c r="I95">
        <v>0</v>
      </c>
      <c r="J95">
        <f>J94-H95</f>
        <v>6</v>
      </c>
      <c r="K95">
        <f>K94-H95</f>
        <v>12</v>
      </c>
      <c r="M95" t="s">
        <v>128</v>
      </c>
      <c r="N95">
        <v>36</v>
      </c>
      <c r="O95">
        <v>0</v>
      </c>
      <c r="P95">
        <f>P94-N95</f>
        <v>30</v>
      </c>
      <c r="Q95">
        <f>Q94-N95</f>
        <v>38</v>
      </c>
      <c r="S95" s="27" t="s">
        <v>128</v>
      </c>
      <c r="T95" s="27">
        <v>48</v>
      </c>
      <c r="U95" s="27">
        <v>0</v>
      </c>
      <c r="V95" s="27">
        <f>V94-T95</f>
        <v>0</v>
      </c>
      <c r="W95" s="27">
        <f>W94-T95</f>
        <v>4</v>
      </c>
    </row>
    <row r="96" spans="1:24" x14ac:dyDescent="0.25">
      <c r="A96" t="s">
        <v>127</v>
      </c>
      <c r="B96">
        <v>56</v>
      </c>
      <c r="D96">
        <v>0</v>
      </c>
      <c r="E96">
        <f>E94-B96</f>
        <v>3</v>
      </c>
      <c r="G96" t="s">
        <v>126</v>
      </c>
      <c r="H96">
        <v>69</v>
      </c>
      <c r="J96">
        <v>0</v>
      </c>
      <c r="K96">
        <f>K94-H96</f>
        <v>6</v>
      </c>
      <c r="M96" t="s">
        <v>126</v>
      </c>
      <c r="N96">
        <v>66</v>
      </c>
      <c r="P96">
        <v>0</v>
      </c>
      <c r="Q96">
        <f>Q94-N96</f>
        <v>8</v>
      </c>
      <c r="S96" s="27" t="s">
        <v>127</v>
      </c>
      <c r="T96" s="27">
        <v>48</v>
      </c>
      <c r="U96" s="27"/>
      <c r="V96" s="27">
        <v>0</v>
      </c>
      <c r="W96" s="27">
        <f>W94-T96</f>
        <v>4</v>
      </c>
    </row>
    <row r="97" spans="1:23" x14ac:dyDescent="0.25">
      <c r="A97" t="s">
        <v>126</v>
      </c>
      <c r="B97">
        <v>59</v>
      </c>
      <c r="C97" t="s">
        <v>153</v>
      </c>
      <c r="E97">
        <v>0</v>
      </c>
      <c r="G97" t="s">
        <v>127</v>
      </c>
      <c r="H97">
        <v>75</v>
      </c>
      <c r="I97" t="s">
        <v>153</v>
      </c>
      <c r="K97">
        <v>0</v>
      </c>
      <c r="M97" t="s">
        <v>127</v>
      </c>
      <c r="N97">
        <v>74</v>
      </c>
      <c r="O97" t="s">
        <v>153</v>
      </c>
      <c r="Q97">
        <v>0</v>
      </c>
      <c r="S97" s="27" t="s">
        <v>126</v>
      </c>
      <c r="T97" s="27">
        <v>52</v>
      </c>
      <c r="U97" s="27" t="s">
        <v>155</v>
      </c>
      <c r="V97" s="27"/>
      <c r="W97" s="27">
        <v>0</v>
      </c>
    </row>
    <row r="98" spans="1:23" x14ac:dyDescent="0.25">
      <c r="D98" t="s">
        <v>155</v>
      </c>
      <c r="J98" t="s">
        <v>155</v>
      </c>
      <c r="P98" t="s">
        <v>155</v>
      </c>
      <c r="S98" s="27"/>
      <c r="T98" s="27"/>
      <c r="U98" s="27"/>
      <c r="V98" s="27"/>
      <c r="W98" s="27"/>
    </row>
    <row r="99" spans="1:23" x14ac:dyDescent="0.25">
      <c r="E99" t="s">
        <v>156</v>
      </c>
      <c r="K99" t="s">
        <v>156</v>
      </c>
      <c r="Q99" t="s">
        <v>156</v>
      </c>
      <c r="S99" s="27"/>
      <c r="T99" s="27"/>
      <c r="U99" s="27"/>
      <c r="V99" s="27"/>
      <c r="W99" s="27" t="s">
        <v>156</v>
      </c>
    </row>
    <row r="101" spans="1:23" x14ac:dyDescent="0.25">
      <c r="A101" s="27" t="s">
        <v>161</v>
      </c>
      <c r="B101" s="27"/>
      <c r="C101" s="27"/>
      <c r="D101" s="27"/>
      <c r="E101" s="27"/>
      <c r="G101" s="27" t="s">
        <v>162</v>
      </c>
      <c r="H101" s="27"/>
      <c r="I101" s="27"/>
      <c r="J101" s="27"/>
      <c r="K101" s="27"/>
      <c r="M101" t="s">
        <v>163</v>
      </c>
      <c r="S101" t="s">
        <v>164</v>
      </c>
    </row>
    <row r="102" spans="1:23" x14ac:dyDescent="0.25">
      <c r="A102" s="27"/>
      <c r="B102" s="27"/>
      <c r="C102" s="27"/>
      <c r="D102" s="27">
        <v>1.3839999999999999</v>
      </c>
      <c r="E102" s="27">
        <v>1.3160000000000001</v>
      </c>
      <c r="G102" s="27"/>
      <c r="H102" s="27"/>
      <c r="I102" s="27"/>
      <c r="J102" s="27">
        <v>1.3839999999999999</v>
      </c>
      <c r="K102" s="27">
        <v>1.3160000000000001</v>
      </c>
      <c r="P102">
        <v>1.3839999999999999</v>
      </c>
      <c r="Q102">
        <v>1.3160000000000001</v>
      </c>
      <c r="V102">
        <v>1.3839999999999999</v>
      </c>
      <c r="W102">
        <v>1.3160000000000001</v>
      </c>
    </row>
    <row r="103" spans="1:23" x14ac:dyDescent="0.25">
      <c r="A103" s="27"/>
      <c r="B103" s="27"/>
      <c r="C103" s="27" t="str">
        <f>A105</f>
        <v>p2</v>
      </c>
      <c r="D103" s="27" t="str">
        <f>A106</f>
        <v>p1</v>
      </c>
      <c r="E103" s="27" t="str">
        <f>A107</f>
        <v>p0</v>
      </c>
      <c r="G103" s="27"/>
      <c r="H103" s="27"/>
      <c r="I103" s="27" t="str">
        <f>G105</f>
        <v>p1</v>
      </c>
      <c r="J103" s="27" t="str">
        <f>G106</f>
        <v>p2</v>
      </c>
      <c r="K103" s="27" t="str">
        <f>G107</f>
        <v>p0</v>
      </c>
      <c r="O103" t="str">
        <f>M105</f>
        <v>p2</v>
      </c>
      <c r="P103" t="str">
        <f>M106</f>
        <v>p0</v>
      </c>
      <c r="Q103" t="str">
        <f>M107</f>
        <v>p1</v>
      </c>
      <c r="U103" t="str">
        <f>S105</f>
        <v>p2</v>
      </c>
      <c r="V103" t="str">
        <f>S106</f>
        <v>p0</v>
      </c>
      <c r="W103" t="str">
        <f>S107</f>
        <v>p1</v>
      </c>
    </row>
    <row r="104" spans="1:23" x14ac:dyDescent="0.25">
      <c r="A104" s="27"/>
      <c r="B104" s="27"/>
      <c r="C104" s="27">
        <f>B105</f>
        <v>25</v>
      </c>
      <c r="D104" s="27">
        <f>B106</f>
        <v>26</v>
      </c>
      <c r="E104" s="27">
        <f>B107</f>
        <v>27</v>
      </c>
      <c r="G104" s="27"/>
      <c r="H104" s="27"/>
      <c r="I104" s="27">
        <f>H105</f>
        <v>84</v>
      </c>
      <c r="J104" s="27">
        <f>H106</f>
        <v>85</v>
      </c>
      <c r="K104" s="27">
        <f>H107</f>
        <v>87</v>
      </c>
      <c r="O104">
        <f>N105</f>
        <v>51</v>
      </c>
      <c r="P104">
        <f>N106</f>
        <v>61</v>
      </c>
      <c r="Q104">
        <f>N107</f>
        <v>66</v>
      </c>
      <c r="U104">
        <f>T105</f>
        <v>68</v>
      </c>
      <c r="V104">
        <f>T106</f>
        <v>77</v>
      </c>
      <c r="W104">
        <f>T107</f>
        <v>82</v>
      </c>
    </row>
    <row r="105" spans="1:23" x14ac:dyDescent="0.25">
      <c r="A105" s="27" t="s">
        <v>128</v>
      </c>
      <c r="B105" s="27">
        <v>25</v>
      </c>
      <c r="C105" s="27">
        <v>0</v>
      </c>
      <c r="D105" s="27">
        <f>D104-B105</f>
        <v>1</v>
      </c>
      <c r="E105" s="27">
        <f>E104-B105</f>
        <v>2</v>
      </c>
      <c r="G105" s="27" t="s">
        <v>127</v>
      </c>
      <c r="H105" s="27">
        <v>84</v>
      </c>
      <c r="I105" s="27">
        <v>0</v>
      </c>
      <c r="J105" s="27">
        <f>J104-H105</f>
        <v>1</v>
      </c>
      <c r="K105" s="27">
        <f>K104-H105</f>
        <v>3</v>
      </c>
      <c r="M105" t="s">
        <v>128</v>
      </c>
      <c r="N105">
        <v>51</v>
      </c>
      <c r="O105">
        <v>0</v>
      </c>
      <c r="P105">
        <f>P104-N105</f>
        <v>10</v>
      </c>
      <c r="Q105">
        <f>Q104-N105</f>
        <v>15</v>
      </c>
      <c r="S105" t="s">
        <v>128</v>
      </c>
      <c r="T105">
        <v>68</v>
      </c>
      <c r="U105">
        <v>0</v>
      </c>
      <c r="V105">
        <f>V104-T105</f>
        <v>9</v>
      </c>
      <c r="W105">
        <f>W104-T105</f>
        <v>14</v>
      </c>
    </row>
    <row r="106" spans="1:23" x14ac:dyDescent="0.25">
      <c r="A106" s="27" t="s">
        <v>127</v>
      </c>
      <c r="B106" s="27">
        <v>26</v>
      </c>
      <c r="C106" s="27"/>
      <c r="D106" s="27">
        <v>0</v>
      </c>
      <c r="E106" s="27">
        <f>E104-B106</f>
        <v>1</v>
      </c>
      <c r="G106" s="27" t="s">
        <v>128</v>
      </c>
      <c r="H106" s="27">
        <v>85</v>
      </c>
      <c r="I106" s="27"/>
      <c r="J106" s="27">
        <v>0</v>
      </c>
      <c r="K106" s="27">
        <f>K104-H106</f>
        <v>2</v>
      </c>
      <c r="M106" t="s">
        <v>126</v>
      </c>
      <c r="N106">
        <v>61</v>
      </c>
      <c r="P106">
        <v>0</v>
      </c>
      <c r="Q106">
        <f>Q104-N106</f>
        <v>5</v>
      </c>
      <c r="S106" t="s">
        <v>126</v>
      </c>
      <c r="T106">
        <v>77</v>
      </c>
      <c r="V106">
        <v>0</v>
      </c>
      <c r="W106">
        <f>W104-T106</f>
        <v>5</v>
      </c>
    </row>
    <row r="107" spans="1:23" x14ac:dyDescent="0.25">
      <c r="A107" s="27" t="s">
        <v>126</v>
      </c>
      <c r="B107" s="27">
        <v>27</v>
      </c>
      <c r="C107" s="27" t="s">
        <v>155</v>
      </c>
      <c r="D107" s="27"/>
      <c r="E107" s="27">
        <v>0</v>
      </c>
      <c r="G107" s="27" t="s">
        <v>126</v>
      </c>
      <c r="H107" s="27">
        <v>87</v>
      </c>
      <c r="I107" s="27" t="s">
        <v>155</v>
      </c>
      <c r="J107" s="27"/>
      <c r="K107" s="27">
        <v>0</v>
      </c>
      <c r="M107" t="s">
        <v>127</v>
      </c>
      <c r="N107">
        <v>66</v>
      </c>
      <c r="O107" t="s">
        <v>153</v>
      </c>
      <c r="Q107">
        <v>0</v>
      </c>
      <c r="S107" t="s">
        <v>127</v>
      </c>
      <c r="T107">
        <v>82</v>
      </c>
      <c r="U107" t="s">
        <v>153</v>
      </c>
      <c r="W107">
        <v>0</v>
      </c>
    </row>
    <row r="108" spans="1:23" x14ac:dyDescent="0.25">
      <c r="A108" s="27"/>
      <c r="B108" s="27"/>
      <c r="C108" s="27"/>
      <c r="D108" s="27"/>
      <c r="E108" s="27"/>
      <c r="G108" s="27"/>
      <c r="H108" s="27"/>
      <c r="I108" s="27"/>
      <c r="J108" s="27"/>
      <c r="K108" s="27"/>
      <c r="P108" t="s">
        <v>155</v>
      </c>
      <c r="V108" t="s">
        <v>155</v>
      </c>
    </row>
    <row r="109" spans="1:23" x14ac:dyDescent="0.25">
      <c r="A109" s="27"/>
      <c r="B109" s="27"/>
      <c r="C109" s="27"/>
      <c r="D109" s="27"/>
      <c r="E109" s="27" t="s">
        <v>156</v>
      </c>
      <c r="G109" s="27"/>
      <c r="H109" s="27"/>
      <c r="I109" s="27"/>
      <c r="J109" s="27"/>
      <c r="K109" s="27" t="s">
        <v>156</v>
      </c>
      <c r="Q109" t="s">
        <v>156</v>
      </c>
      <c r="W109" t="s">
        <v>156</v>
      </c>
    </row>
    <row r="111" spans="1:23" x14ac:dyDescent="0.25">
      <c r="A111" t="s">
        <v>165</v>
      </c>
      <c r="G111" t="s">
        <v>166</v>
      </c>
    </row>
    <row r="112" spans="1:23" x14ac:dyDescent="0.25">
      <c r="D112">
        <v>1.3839999999999999</v>
      </c>
      <c r="E112">
        <v>1.3160000000000001</v>
      </c>
      <c r="J112">
        <v>1.3839999999999999</v>
      </c>
      <c r="K112">
        <v>1.3160000000000001</v>
      </c>
    </row>
    <row r="113" spans="1:11" x14ac:dyDescent="0.25">
      <c r="C113" t="str">
        <f>A115</f>
        <v>p1</v>
      </c>
      <c r="D113" t="str">
        <f>A116</f>
        <v>p2</v>
      </c>
      <c r="E113" t="str">
        <f>A117</f>
        <v>p0</v>
      </c>
      <c r="I113" t="str">
        <f>G115</f>
        <v>p1</v>
      </c>
      <c r="J113" t="str">
        <f>G116</f>
        <v>p0</v>
      </c>
      <c r="K113" t="str">
        <f>G117</f>
        <v>p2</v>
      </c>
    </row>
    <row r="114" spans="1:11" x14ac:dyDescent="0.25">
      <c r="C114">
        <f>B115</f>
        <v>46</v>
      </c>
      <c r="D114">
        <f>B116</f>
        <v>48</v>
      </c>
      <c r="E114">
        <f>B117</f>
        <v>59</v>
      </c>
      <c r="I114">
        <f>H115</f>
        <v>43</v>
      </c>
      <c r="J114">
        <f>H116</f>
        <v>54</v>
      </c>
      <c r="K114">
        <f>H117</f>
        <v>62</v>
      </c>
    </row>
    <row r="115" spans="1:11" x14ac:dyDescent="0.25">
      <c r="A115" t="s">
        <v>127</v>
      </c>
      <c r="B115">
        <v>46</v>
      </c>
      <c r="C115">
        <v>0</v>
      </c>
      <c r="D115" s="37">
        <f>D114-B115</f>
        <v>2</v>
      </c>
      <c r="E115">
        <f>E114-B115</f>
        <v>13</v>
      </c>
      <c r="G115" t="s">
        <v>127</v>
      </c>
      <c r="H115">
        <v>43</v>
      </c>
      <c r="I115">
        <v>0</v>
      </c>
      <c r="J115">
        <f>J114-H115</f>
        <v>11</v>
      </c>
      <c r="K115">
        <f>K114-H115</f>
        <v>19</v>
      </c>
    </row>
    <row r="116" spans="1:11" x14ac:dyDescent="0.25">
      <c r="A116" t="s">
        <v>128</v>
      </c>
      <c r="B116">
        <v>48</v>
      </c>
      <c r="D116">
        <v>0</v>
      </c>
      <c r="E116">
        <f>E114-B116</f>
        <v>11</v>
      </c>
      <c r="G116" t="s">
        <v>126</v>
      </c>
      <c r="H116">
        <v>54</v>
      </c>
      <c r="J116">
        <v>0</v>
      </c>
      <c r="K116">
        <f>K114-H116</f>
        <v>8</v>
      </c>
    </row>
    <row r="117" spans="1:11" x14ac:dyDescent="0.25">
      <c r="A117" t="s">
        <v>126</v>
      </c>
      <c r="B117">
        <v>59</v>
      </c>
      <c r="C117" t="s">
        <v>153</v>
      </c>
      <c r="E117">
        <v>0</v>
      </c>
      <c r="G117" t="s">
        <v>128</v>
      </c>
      <c r="H117">
        <v>62</v>
      </c>
      <c r="I117" t="s">
        <v>153</v>
      </c>
      <c r="K117">
        <v>0</v>
      </c>
    </row>
    <row r="118" spans="1:11" x14ac:dyDescent="0.25">
      <c r="D118" t="s">
        <v>155</v>
      </c>
      <c r="J118" t="s">
        <v>155</v>
      </c>
    </row>
    <row r="119" spans="1:11" x14ac:dyDescent="0.25">
      <c r="E119" t="s">
        <v>156</v>
      </c>
      <c r="K119" t="s">
        <v>156</v>
      </c>
    </row>
    <row r="122" spans="1:11" x14ac:dyDescent="0.25">
      <c r="A122" s="27" t="s">
        <v>119</v>
      </c>
      <c r="B122" s="27"/>
      <c r="C122" s="27"/>
      <c r="D122" s="27"/>
      <c r="F122" t="s">
        <v>167</v>
      </c>
    </row>
    <row r="123" spans="1:11" x14ac:dyDescent="0.25">
      <c r="A123" s="27"/>
      <c r="B123" s="27"/>
      <c r="C123" s="27"/>
      <c r="D123" s="27"/>
    </row>
    <row r="124" spans="1:11" x14ac:dyDescent="0.25">
      <c r="A124" s="27" t="s">
        <v>122</v>
      </c>
      <c r="B124" s="27"/>
      <c r="C124" s="27" t="s">
        <v>123</v>
      </c>
      <c r="D124" s="27"/>
      <c r="F124" t="s">
        <v>120</v>
      </c>
      <c r="G124" t="s">
        <v>121</v>
      </c>
    </row>
    <row r="125" spans="1:11" x14ac:dyDescent="0.25">
      <c r="A125" s="27"/>
      <c r="B125" s="27" t="s">
        <v>126</v>
      </c>
      <c r="C125" s="27" t="s">
        <v>127</v>
      </c>
      <c r="D125" s="27" t="s">
        <v>128</v>
      </c>
    </row>
    <row r="126" spans="1:11" x14ac:dyDescent="0.25">
      <c r="A126" s="27" t="s">
        <v>129</v>
      </c>
      <c r="B126" s="27">
        <v>52</v>
      </c>
      <c r="C126" s="27">
        <v>42</v>
      </c>
      <c r="D126" s="27">
        <v>37</v>
      </c>
      <c r="F126" t="s">
        <v>124</v>
      </c>
      <c r="G126" t="s">
        <v>168</v>
      </c>
    </row>
    <row r="127" spans="1:11" x14ac:dyDescent="0.25">
      <c r="A127" s="27" t="s">
        <v>131</v>
      </c>
      <c r="B127" s="27">
        <v>59</v>
      </c>
      <c r="C127" s="27">
        <v>76</v>
      </c>
      <c r="D127" s="27">
        <v>64</v>
      </c>
    </row>
    <row r="128" spans="1:11" x14ac:dyDescent="0.25">
      <c r="A128" s="27" t="s">
        <v>133</v>
      </c>
      <c r="B128" s="27">
        <v>66</v>
      </c>
      <c r="C128" s="27">
        <v>76</v>
      </c>
      <c r="D128" s="27">
        <v>62</v>
      </c>
      <c r="G128" t="s">
        <v>184</v>
      </c>
    </row>
    <row r="129" spans="1:20" x14ac:dyDescent="0.25">
      <c r="A129" s="27" t="s">
        <v>134</v>
      </c>
      <c r="B129" s="27">
        <v>59</v>
      </c>
      <c r="C129" s="27">
        <v>56.000000000000007</v>
      </c>
      <c r="D129" s="27">
        <v>38</v>
      </c>
      <c r="F129" t="s">
        <v>124</v>
      </c>
      <c r="G129" t="s">
        <v>185</v>
      </c>
    </row>
    <row r="130" spans="1:20" x14ac:dyDescent="0.25">
      <c r="A130" s="27" t="s">
        <v>135</v>
      </c>
      <c r="B130" s="27">
        <v>69</v>
      </c>
      <c r="C130" s="27">
        <v>75</v>
      </c>
      <c r="D130" s="27">
        <v>63</v>
      </c>
    </row>
    <row r="131" spans="1:20" x14ac:dyDescent="0.25">
      <c r="A131" s="27" t="s">
        <v>137</v>
      </c>
      <c r="B131" s="27">
        <v>66</v>
      </c>
      <c r="C131" s="27">
        <v>74</v>
      </c>
      <c r="D131" s="27">
        <v>36</v>
      </c>
    </row>
    <row r="132" spans="1:20" x14ac:dyDescent="0.25">
      <c r="A132" s="27" t="s">
        <v>141</v>
      </c>
      <c r="B132" s="27">
        <v>52</v>
      </c>
      <c r="C132" s="27">
        <v>48</v>
      </c>
      <c r="D132" s="27">
        <v>48</v>
      </c>
      <c r="F132" t="s">
        <v>136</v>
      </c>
    </row>
    <row r="133" spans="1:20" x14ac:dyDescent="0.25">
      <c r="A133" s="27" t="s">
        <v>142</v>
      </c>
      <c r="B133" s="27">
        <v>27</v>
      </c>
      <c r="C133" s="27">
        <v>26</v>
      </c>
      <c r="D133" s="27">
        <v>25</v>
      </c>
    </row>
    <row r="134" spans="1:20" x14ac:dyDescent="0.25">
      <c r="A134" s="27" t="s">
        <v>143</v>
      </c>
      <c r="B134" s="27">
        <v>87</v>
      </c>
      <c r="C134" s="27">
        <v>84</v>
      </c>
      <c r="D134" s="27">
        <v>85</v>
      </c>
    </row>
    <row r="135" spans="1:20" x14ac:dyDescent="0.25">
      <c r="A135" s="27" t="s">
        <v>144</v>
      </c>
      <c r="B135" s="27">
        <v>61</v>
      </c>
      <c r="C135" s="27">
        <v>66</v>
      </c>
      <c r="D135" s="27">
        <v>51</v>
      </c>
      <c r="F135" t="s">
        <v>171</v>
      </c>
    </row>
    <row r="136" spans="1:20" x14ac:dyDescent="0.25">
      <c r="A136" s="27" t="s">
        <v>149</v>
      </c>
      <c r="B136" s="27">
        <v>77</v>
      </c>
      <c r="C136" s="27">
        <v>82</v>
      </c>
      <c r="D136" s="27">
        <v>68</v>
      </c>
      <c r="I136">
        <v>1.5669999999999999</v>
      </c>
      <c r="J136">
        <v>1.56</v>
      </c>
      <c r="K136">
        <v>1.5509999999999999</v>
      </c>
      <c r="L136">
        <v>1.542</v>
      </c>
      <c r="M136">
        <v>1.532</v>
      </c>
      <c r="N136">
        <v>1.518</v>
      </c>
      <c r="O136">
        <v>1.5029999999999999</v>
      </c>
      <c r="P136">
        <v>1.484</v>
      </c>
      <c r="Q136">
        <v>1.46</v>
      </c>
      <c r="R136">
        <v>1.43</v>
      </c>
      <c r="S136">
        <v>1.3839999999999999</v>
      </c>
      <c r="T136">
        <v>1.3160000000000001</v>
      </c>
    </row>
    <row r="137" spans="1:20" x14ac:dyDescent="0.25">
      <c r="A137" s="27" t="s">
        <v>152</v>
      </c>
      <c r="B137" s="27">
        <v>59</v>
      </c>
      <c r="C137" s="27">
        <v>46</v>
      </c>
      <c r="D137" s="27">
        <v>48</v>
      </c>
      <c r="H137" t="str">
        <f>F139</f>
        <v>b8</v>
      </c>
      <c r="I137" t="str">
        <f>F140</f>
        <v>b1</v>
      </c>
      <c r="J137" t="str">
        <f>F141</f>
        <v>b7</v>
      </c>
      <c r="K137" t="str">
        <f>F142</f>
        <v>b13</v>
      </c>
      <c r="L137" t="str">
        <f>F143</f>
        <v>b2</v>
      </c>
      <c r="M137" t="str">
        <f>F144</f>
        <v>b4</v>
      </c>
      <c r="N137" t="str">
        <f>F145</f>
        <v>b12</v>
      </c>
      <c r="O137" t="str">
        <f>F146</f>
        <v>b10</v>
      </c>
      <c r="P137" t="str">
        <f>F147</f>
        <v>b3</v>
      </c>
      <c r="Q137" t="str">
        <f>F148</f>
        <v>b6</v>
      </c>
      <c r="R137" t="str">
        <f>F149</f>
        <v>b5</v>
      </c>
      <c r="S137" t="str">
        <f>F150</f>
        <v>b11</v>
      </c>
      <c r="T137" t="str">
        <f>F151</f>
        <v>b9</v>
      </c>
    </row>
    <row r="138" spans="1:20" x14ac:dyDescent="0.25">
      <c r="A138" s="27" t="s">
        <v>154</v>
      </c>
      <c r="B138" s="27">
        <v>54</v>
      </c>
      <c r="C138" s="27">
        <v>43</v>
      </c>
      <c r="D138" s="27">
        <v>62</v>
      </c>
      <c r="H138" s="29">
        <f>G139</f>
        <v>27</v>
      </c>
      <c r="I138" s="29">
        <f>G140</f>
        <v>52</v>
      </c>
      <c r="J138" s="29">
        <f>G141</f>
        <v>52</v>
      </c>
      <c r="K138" s="29">
        <f>G142</f>
        <v>54</v>
      </c>
      <c r="L138" s="29">
        <f>G143</f>
        <v>59</v>
      </c>
      <c r="M138" s="29">
        <f>G144</f>
        <v>59</v>
      </c>
      <c r="N138" s="29">
        <f>G145</f>
        <v>59</v>
      </c>
      <c r="O138" s="29">
        <f>G146</f>
        <v>61</v>
      </c>
      <c r="P138" s="29">
        <f>G147</f>
        <v>66</v>
      </c>
      <c r="Q138" s="29">
        <f>G148</f>
        <v>66</v>
      </c>
      <c r="R138" s="29">
        <f>G149</f>
        <v>69</v>
      </c>
      <c r="S138" s="29">
        <f>G150</f>
        <v>77</v>
      </c>
      <c r="T138" s="29">
        <f>G151</f>
        <v>87</v>
      </c>
    </row>
    <row r="139" spans="1:20" x14ac:dyDescent="0.25">
      <c r="F139" t="s">
        <v>142</v>
      </c>
      <c r="G139">
        <v>27</v>
      </c>
      <c r="H139" s="27">
        <f>H138-G139</f>
        <v>0</v>
      </c>
      <c r="I139" s="27">
        <f>I138-G139</f>
        <v>25</v>
      </c>
      <c r="J139" s="27">
        <f>J138-G139</f>
        <v>25</v>
      </c>
      <c r="K139" s="27">
        <f>K138-G139</f>
        <v>27</v>
      </c>
      <c r="L139" s="27">
        <f>L138-G139</f>
        <v>32</v>
      </c>
      <c r="M139" s="27">
        <f>M138-G139</f>
        <v>32</v>
      </c>
      <c r="N139" s="27">
        <f>N138-G139</f>
        <v>32</v>
      </c>
      <c r="O139" s="27">
        <f>O138-G139</f>
        <v>34</v>
      </c>
      <c r="P139" s="27">
        <f>P138-G139</f>
        <v>39</v>
      </c>
      <c r="Q139" s="27">
        <f>Q138-G139</f>
        <v>39</v>
      </c>
      <c r="R139" s="27">
        <f>R138-G139</f>
        <v>42</v>
      </c>
      <c r="S139" s="27">
        <f>S138-G139</f>
        <v>50</v>
      </c>
      <c r="T139" s="27">
        <f>T138-G139</f>
        <v>60</v>
      </c>
    </row>
    <row r="140" spans="1:20" x14ac:dyDescent="0.25">
      <c r="F140" t="s">
        <v>129</v>
      </c>
      <c r="G140">
        <v>52</v>
      </c>
      <c r="H140" s="27"/>
      <c r="I140" s="27">
        <f>I138-G140</f>
        <v>0</v>
      </c>
      <c r="J140" s="27">
        <f>J138-G140</f>
        <v>0</v>
      </c>
      <c r="K140" s="27">
        <f>K138-G140</f>
        <v>2</v>
      </c>
      <c r="L140" s="27">
        <f>L138-G140</f>
        <v>7</v>
      </c>
      <c r="M140" s="27">
        <f>M138-G140</f>
        <v>7</v>
      </c>
      <c r="N140" s="27">
        <f>N138-G140</f>
        <v>7</v>
      </c>
      <c r="O140" s="27">
        <f>O138-G140</f>
        <v>9</v>
      </c>
      <c r="P140" s="27">
        <f>P138-G140</f>
        <v>14</v>
      </c>
      <c r="Q140" s="27">
        <f>Q138-G140</f>
        <v>14</v>
      </c>
      <c r="R140" s="27">
        <f>R138-G140</f>
        <v>17</v>
      </c>
      <c r="S140" s="27">
        <f>S138-G140</f>
        <v>25</v>
      </c>
      <c r="T140" s="27">
        <f>T138-G140</f>
        <v>35</v>
      </c>
    </row>
    <row r="141" spans="1:20" x14ac:dyDescent="0.25">
      <c r="A141" s="27"/>
      <c r="F141" t="s">
        <v>141</v>
      </c>
      <c r="G141">
        <v>52</v>
      </c>
      <c r="H141" s="27" t="s">
        <v>179</v>
      </c>
      <c r="I141" s="27"/>
      <c r="J141" s="27"/>
      <c r="K141" s="27">
        <f>K138-G141</f>
        <v>2</v>
      </c>
      <c r="L141" s="27">
        <f>L138-G141</f>
        <v>7</v>
      </c>
      <c r="M141" s="27">
        <f>M138-G141</f>
        <v>7</v>
      </c>
      <c r="N141" s="27">
        <f>N138-G141</f>
        <v>7</v>
      </c>
      <c r="O141" s="27">
        <f>O138-G141</f>
        <v>9</v>
      </c>
      <c r="P141" s="27">
        <f>P138-G141</f>
        <v>14</v>
      </c>
      <c r="Q141" s="27">
        <f>Q138-G141</f>
        <v>14</v>
      </c>
      <c r="R141" s="27">
        <f>R138-G141</f>
        <v>17</v>
      </c>
      <c r="S141" s="27">
        <f>S138-G141</f>
        <v>25</v>
      </c>
      <c r="T141" s="27">
        <f>T138-G141</f>
        <v>35</v>
      </c>
    </row>
    <row r="142" spans="1:20" x14ac:dyDescent="0.25">
      <c r="F142" t="s">
        <v>154</v>
      </c>
      <c r="G142">
        <v>54</v>
      </c>
      <c r="H142" s="27"/>
      <c r="I142" s="27" t="s">
        <v>172</v>
      </c>
      <c r="J142" s="27"/>
      <c r="K142" s="27">
        <f>K138-G142</f>
        <v>0</v>
      </c>
      <c r="L142" s="27">
        <f>L138-G142</f>
        <v>5</v>
      </c>
      <c r="M142" s="27">
        <f>M138-G142</f>
        <v>5</v>
      </c>
      <c r="N142" s="27">
        <f>N138-G142</f>
        <v>5</v>
      </c>
      <c r="O142" s="27">
        <f>O138-G142</f>
        <v>7</v>
      </c>
      <c r="P142" s="27">
        <f>P138-G142</f>
        <v>12</v>
      </c>
      <c r="Q142" s="27">
        <f>Q138-G142</f>
        <v>12</v>
      </c>
      <c r="R142" s="27">
        <f>R138-G142</f>
        <v>15</v>
      </c>
      <c r="S142" s="27">
        <f>S138-G142</f>
        <v>23</v>
      </c>
      <c r="T142" s="27">
        <f>T138-G142</f>
        <v>33</v>
      </c>
    </row>
    <row r="143" spans="1:20" x14ac:dyDescent="0.25">
      <c r="A143" s="27"/>
      <c r="F143" t="s">
        <v>131</v>
      </c>
      <c r="G143">
        <v>59</v>
      </c>
      <c r="H143" s="27"/>
      <c r="I143" s="27"/>
      <c r="J143" s="27"/>
      <c r="K143" s="27"/>
      <c r="L143" s="27">
        <f>L138-G143</f>
        <v>0</v>
      </c>
      <c r="M143" s="27">
        <f>M138-G143</f>
        <v>0</v>
      </c>
      <c r="N143" s="27">
        <f>N138-G143</f>
        <v>0</v>
      </c>
      <c r="O143" s="27">
        <f>O138-G143</f>
        <v>2</v>
      </c>
      <c r="P143" s="27">
        <f>P138-G143</f>
        <v>7</v>
      </c>
      <c r="Q143" s="27">
        <f>Q138-G143</f>
        <v>7</v>
      </c>
      <c r="R143" s="27">
        <f>R138-G143</f>
        <v>10</v>
      </c>
      <c r="S143" s="27">
        <f>S138-G143</f>
        <v>18</v>
      </c>
      <c r="T143" s="27">
        <f>T138-G143</f>
        <v>28</v>
      </c>
    </row>
    <row r="144" spans="1:20" x14ac:dyDescent="0.25">
      <c r="A144" s="27"/>
      <c r="F144" t="s">
        <v>134</v>
      </c>
      <c r="G144">
        <v>59</v>
      </c>
      <c r="H144" s="27"/>
      <c r="I144" s="27"/>
      <c r="J144" s="27"/>
      <c r="K144" s="27" t="s">
        <v>173</v>
      </c>
      <c r="L144" s="27"/>
      <c r="M144" s="27"/>
      <c r="N144" s="27"/>
      <c r="O144" s="27">
        <f>O138-G144</f>
        <v>2</v>
      </c>
      <c r="P144" s="27">
        <f>P138-G144</f>
        <v>7</v>
      </c>
      <c r="Q144" s="27">
        <f>Q138-G144</f>
        <v>7</v>
      </c>
      <c r="R144" s="27">
        <f>R138-G144</f>
        <v>10</v>
      </c>
      <c r="S144" s="27">
        <f>S138-G144</f>
        <v>18</v>
      </c>
      <c r="T144" s="27">
        <f>T138-G144</f>
        <v>28</v>
      </c>
    </row>
    <row r="145" spans="1:20" x14ac:dyDescent="0.25">
      <c r="A145" s="27"/>
      <c r="F145" t="s">
        <v>152</v>
      </c>
      <c r="G145">
        <v>59</v>
      </c>
      <c r="H145" s="27"/>
      <c r="I145" s="27"/>
      <c r="J145" s="27"/>
      <c r="K145" s="27"/>
      <c r="L145" s="27" t="s">
        <v>174</v>
      </c>
      <c r="M145" s="27"/>
      <c r="N145" s="27"/>
      <c r="O145" s="27">
        <f>O138-G145</f>
        <v>2</v>
      </c>
      <c r="P145" s="27">
        <f>P138-G145</f>
        <v>7</v>
      </c>
      <c r="Q145" s="27">
        <f>Q138-G145</f>
        <v>7</v>
      </c>
      <c r="R145" s="27">
        <f>R138-G145</f>
        <v>10</v>
      </c>
      <c r="S145" s="27">
        <f>S138-G145</f>
        <v>18</v>
      </c>
      <c r="T145" s="27">
        <f>T138-G145</f>
        <v>28</v>
      </c>
    </row>
    <row r="146" spans="1:20" x14ac:dyDescent="0.25">
      <c r="A146" s="27"/>
      <c r="F146" t="s">
        <v>144</v>
      </c>
      <c r="G146">
        <v>61</v>
      </c>
      <c r="H146" s="27"/>
      <c r="I146" s="27"/>
      <c r="J146" s="27"/>
      <c r="K146" s="27"/>
      <c r="L146" s="27"/>
      <c r="M146" s="27"/>
      <c r="N146" s="27"/>
      <c r="O146" s="27">
        <f>O138-G146</f>
        <v>0</v>
      </c>
      <c r="P146" s="27">
        <f>P138-G146</f>
        <v>5</v>
      </c>
      <c r="Q146" s="27">
        <f>Q138-G146</f>
        <v>5</v>
      </c>
      <c r="R146" s="27">
        <f>R138-G146</f>
        <v>8</v>
      </c>
      <c r="S146" s="27">
        <f>S138-G146</f>
        <v>16</v>
      </c>
      <c r="T146" s="27">
        <f>T138-G146</f>
        <v>26</v>
      </c>
    </row>
    <row r="147" spans="1:20" x14ac:dyDescent="0.25">
      <c r="A147" s="27"/>
      <c r="F147" t="s">
        <v>133</v>
      </c>
      <c r="G147">
        <v>66</v>
      </c>
      <c r="H147" s="27"/>
      <c r="I147" s="27"/>
      <c r="J147" s="27"/>
      <c r="K147" s="27"/>
      <c r="L147" s="27"/>
      <c r="M147" s="27"/>
      <c r="N147" s="27"/>
      <c r="O147" s="27"/>
      <c r="P147" s="27">
        <f>P138-G147</f>
        <v>0</v>
      </c>
      <c r="Q147" s="27">
        <f>Q138-G147</f>
        <v>0</v>
      </c>
      <c r="R147" s="27">
        <f>R138-G147</f>
        <v>3</v>
      </c>
      <c r="S147" s="27">
        <f>S138-G147</f>
        <v>11</v>
      </c>
      <c r="T147" s="27">
        <f>T138-G147</f>
        <v>21</v>
      </c>
    </row>
    <row r="148" spans="1:20" x14ac:dyDescent="0.25">
      <c r="A148" s="27"/>
      <c r="F148" t="s">
        <v>137</v>
      </c>
      <c r="G148">
        <v>66</v>
      </c>
      <c r="H148" s="27"/>
      <c r="I148" s="27"/>
      <c r="J148" s="27"/>
      <c r="K148" s="27"/>
      <c r="L148" s="27"/>
      <c r="M148" s="27"/>
      <c r="N148" s="27"/>
      <c r="O148" s="27" t="s">
        <v>175</v>
      </c>
      <c r="P148" s="27"/>
      <c r="Q148" s="27"/>
      <c r="R148" s="27">
        <f>R138-G148</f>
        <v>3</v>
      </c>
      <c r="S148" s="27">
        <f>S138-G148</f>
        <v>11</v>
      </c>
      <c r="T148" s="27">
        <f>T138-G148</f>
        <v>21</v>
      </c>
    </row>
    <row r="149" spans="1:20" x14ac:dyDescent="0.25">
      <c r="A149" s="27"/>
      <c r="F149" t="s">
        <v>135</v>
      </c>
      <c r="G149">
        <v>69</v>
      </c>
      <c r="H149" s="27"/>
      <c r="I149" s="27"/>
      <c r="J149" s="27"/>
      <c r="K149" s="27"/>
      <c r="L149" s="27"/>
      <c r="M149" s="27"/>
      <c r="N149" s="27"/>
      <c r="O149" s="27"/>
      <c r="P149" s="27" t="s">
        <v>176</v>
      </c>
      <c r="Q149" s="27"/>
      <c r="R149" s="27">
        <f>R138-G149</f>
        <v>0</v>
      </c>
      <c r="S149" s="27">
        <f>S138-G149</f>
        <v>8</v>
      </c>
      <c r="T149" s="27">
        <f>T138-G149</f>
        <v>18</v>
      </c>
    </row>
    <row r="150" spans="1:20" x14ac:dyDescent="0.25">
      <c r="A150" s="27"/>
      <c r="F150" t="s">
        <v>149</v>
      </c>
      <c r="G150">
        <v>77</v>
      </c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>
        <f>S138-G150</f>
        <v>0</v>
      </c>
      <c r="T150" s="27">
        <f>T138-G150</f>
        <v>10</v>
      </c>
    </row>
    <row r="151" spans="1:20" x14ac:dyDescent="0.25">
      <c r="A151" s="27"/>
      <c r="F151" t="s">
        <v>143</v>
      </c>
      <c r="G151">
        <v>87</v>
      </c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 t="s">
        <v>153</v>
      </c>
      <c r="S151" s="27"/>
      <c r="T151" s="27">
        <f>T138-G151</f>
        <v>0</v>
      </c>
    </row>
    <row r="152" spans="1:20" x14ac:dyDescent="0.25">
      <c r="A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 t="s">
        <v>155</v>
      </c>
      <c r="T152" s="27"/>
    </row>
    <row r="153" spans="1:20" x14ac:dyDescent="0.25">
      <c r="A153" s="27"/>
      <c r="T153" t="s">
        <v>156</v>
      </c>
    </row>
    <row r="154" spans="1:20" x14ac:dyDescent="0.25">
      <c r="A154" s="27"/>
    </row>
    <row r="157" spans="1:20" x14ac:dyDescent="0.25">
      <c r="A157" t="s">
        <v>177</v>
      </c>
    </row>
    <row r="158" spans="1:20" x14ac:dyDescent="0.25">
      <c r="D158">
        <v>1.5669999999999999</v>
      </c>
      <c r="E158">
        <v>1.56</v>
      </c>
      <c r="F158">
        <v>1.5509999999999999</v>
      </c>
      <c r="G158">
        <v>1.542</v>
      </c>
      <c r="H158">
        <v>1.532</v>
      </c>
      <c r="I158">
        <v>1.518</v>
      </c>
      <c r="J158">
        <v>1.5029999999999999</v>
      </c>
      <c r="K158">
        <v>1.484</v>
      </c>
      <c r="L158">
        <v>1.46</v>
      </c>
      <c r="M158">
        <v>1.43</v>
      </c>
      <c r="N158">
        <v>1.3839999999999999</v>
      </c>
      <c r="O158">
        <v>1.3160000000000001</v>
      </c>
    </row>
    <row r="159" spans="1:20" x14ac:dyDescent="0.25">
      <c r="C159" t="str">
        <f>A161</f>
        <v>b8</v>
      </c>
      <c r="D159" t="str">
        <f>A162</f>
        <v>b1</v>
      </c>
      <c r="E159" t="str">
        <f>A163</f>
        <v>b13</v>
      </c>
      <c r="F159" t="str">
        <f>A164</f>
        <v>b12</v>
      </c>
      <c r="G159" t="str">
        <f>A165</f>
        <v>b7</v>
      </c>
      <c r="H159" t="str">
        <f>A166</f>
        <v>b4</v>
      </c>
      <c r="I159" t="str">
        <f>A167</f>
        <v>b10</v>
      </c>
      <c r="J159" t="str">
        <f>A168</f>
        <v>b6</v>
      </c>
      <c r="K159" t="str">
        <f>A169</f>
        <v>b5</v>
      </c>
      <c r="L159" t="str">
        <f>A170</f>
        <v>b2</v>
      </c>
      <c r="M159" t="str">
        <f>A171</f>
        <v>b3</v>
      </c>
      <c r="N159" t="str">
        <f>A172</f>
        <v>b11</v>
      </c>
      <c r="O159" t="str">
        <f>A173</f>
        <v>b9</v>
      </c>
    </row>
    <row r="160" spans="1:20" x14ac:dyDescent="0.25">
      <c r="C160" s="29">
        <f>B161</f>
        <v>26</v>
      </c>
      <c r="D160" s="29">
        <f>B162</f>
        <v>42</v>
      </c>
      <c r="E160" s="29">
        <f>B163</f>
        <v>43</v>
      </c>
      <c r="F160" s="29">
        <f>B164</f>
        <v>46</v>
      </c>
      <c r="G160" s="29">
        <f>B165</f>
        <v>48</v>
      </c>
      <c r="H160" s="29">
        <f>B166</f>
        <v>56.000000000000007</v>
      </c>
      <c r="I160" s="29">
        <f>B167</f>
        <v>66</v>
      </c>
      <c r="J160" s="29">
        <f>B168</f>
        <v>74</v>
      </c>
      <c r="K160" s="29">
        <f>B169</f>
        <v>75</v>
      </c>
      <c r="L160" s="29">
        <f>B170</f>
        <v>76</v>
      </c>
      <c r="M160" s="29">
        <f>B171</f>
        <v>76</v>
      </c>
      <c r="N160" s="29">
        <f>B172</f>
        <v>82</v>
      </c>
      <c r="O160" s="29">
        <f>B173</f>
        <v>84</v>
      </c>
    </row>
    <row r="161" spans="1:15" x14ac:dyDescent="0.25">
      <c r="A161" t="s">
        <v>142</v>
      </c>
      <c r="B161">
        <v>26</v>
      </c>
      <c r="C161" s="27">
        <f>C160-B161</f>
        <v>0</v>
      </c>
      <c r="D161" s="27">
        <f>D160-B161</f>
        <v>16</v>
      </c>
      <c r="E161" s="27">
        <f>E160-B161</f>
        <v>17</v>
      </c>
      <c r="F161" s="27">
        <f>F160-B161</f>
        <v>20</v>
      </c>
      <c r="G161" s="27">
        <f>G160-B161</f>
        <v>22</v>
      </c>
      <c r="H161" s="27">
        <f>H160-B161</f>
        <v>30.000000000000007</v>
      </c>
      <c r="I161" s="27">
        <f>I160-B161</f>
        <v>40</v>
      </c>
      <c r="J161" s="27">
        <f>J160-B161</f>
        <v>48</v>
      </c>
      <c r="K161" s="27">
        <f>K160-B161</f>
        <v>49</v>
      </c>
      <c r="L161" s="27">
        <f>L160-B161</f>
        <v>50</v>
      </c>
      <c r="M161" s="27">
        <f>M160-B161</f>
        <v>50</v>
      </c>
      <c r="N161" s="27">
        <f>N160-B161</f>
        <v>56</v>
      </c>
      <c r="O161" s="27">
        <f>O160-B161</f>
        <v>58</v>
      </c>
    </row>
    <row r="162" spans="1:15" x14ac:dyDescent="0.25">
      <c r="A162" t="s">
        <v>129</v>
      </c>
      <c r="B162">
        <v>42</v>
      </c>
      <c r="C162" s="27"/>
      <c r="D162" s="27">
        <f>D160-B162</f>
        <v>0</v>
      </c>
      <c r="E162" s="27">
        <f>E160-B162</f>
        <v>1</v>
      </c>
      <c r="F162" s="27">
        <f>F160-B162</f>
        <v>4</v>
      </c>
      <c r="G162" s="27">
        <f>G160-B162</f>
        <v>6</v>
      </c>
      <c r="H162" s="27">
        <f>H160-B162</f>
        <v>14.000000000000007</v>
      </c>
      <c r="I162" s="27">
        <f>I160-B162</f>
        <v>24</v>
      </c>
      <c r="J162" s="27">
        <f>J160-B162</f>
        <v>32</v>
      </c>
      <c r="K162" s="27">
        <f>K160-B162</f>
        <v>33</v>
      </c>
      <c r="L162" s="27">
        <f>L160-B162</f>
        <v>34</v>
      </c>
      <c r="M162" s="27">
        <f>M160-B162</f>
        <v>34</v>
      </c>
      <c r="N162" s="27">
        <f>N160-B162</f>
        <v>40</v>
      </c>
      <c r="O162" s="27">
        <f>O160-B162</f>
        <v>42</v>
      </c>
    </row>
    <row r="163" spans="1:15" x14ac:dyDescent="0.25">
      <c r="A163" t="s">
        <v>154</v>
      </c>
      <c r="B163">
        <v>43</v>
      </c>
      <c r="C163" s="27" t="s">
        <v>178</v>
      </c>
      <c r="D163" s="27"/>
      <c r="E163" s="27">
        <f>E160-B163</f>
        <v>0</v>
      </c>
      <c r="F163" s="27">
        <f>F160-B163</f>
        <v>3</v>
      </c>
      <c r="G163" s="27">
        <f>G160-B163</f>
        <v>5</v>
      </c>
      <c r="H163" s="27">
        <f>H160-B163</f>
        <v>13.000000000000007</v>
      </c>
      <c r="I163" s="27">
        <f>I160-B163</f>
        <v>23</v>
      </c>
      <c r="J163" s="27">
        <f>J160-B163</f>
        <v>31</v>
      </c>
      <c r="K163" s="27">
        <f>K160-B163</f>
        <v>32</v>
      </c>
      <c r="L163" s="27">
        <f>L160-B163</f>
        <v>33</v>
      </c>
      <c r="M163" s="27">
        <f>M160-B163</f>
        <v>33</v>
      </c>
      <c r="N163" s="27">
        <f>N160-B163</f>
        <v>39</v>
      </c>
      <c r="O163" s="27">
        <f>O160-B163</f>
        <v>41</v>
      </c>
    </row>
    <row r="164" spans="1:15" x14ac:dyDescent="0.25">
      <c r="A164" t="s">
        <v>152</v>
      </c>
      <c r="B164">
        <v>46</v>
      </c>
      <c r="C164" s="27"/>
      <c r="D164" s="27"/>
      <c r="E164" s="27"/>
      <c r="F164" s="27">
        <f>F160-B164</f>
        <v>0</v>
      </c>
      <c r="G164" s="27">
        <f>G160-B164</f>
        <v>2</v>
      </c>
      <c r="H164" s="27">
        <f>H160-B164</f>
        <v>10.000000000000007</v>
      </c>
      <c r="I164" s="27">
        <f>I160-B164</f>
        <v>20</v>
      </c>
      <c r="J164" s="27">
        <f>J160-B164</f>
        <v>28</v>
      </c>
      <c r="K164" s="27">
        <f>K160-B164</f>
        <v>29</v>
      </c>
      <c r="L164" s="27">
        <f>L160-B164</f>
        <v>30</v>
      </c>
      <c r="M164" s="27">
        <f>M160-B164</f>
        <v>30</v>
      </c>
      <c r="N164" s="27">
        <f>N160-B164</f>
        <v>36</v>
      </c>
      <c r="O164" s="27">
        <f>O160-B164</f>
        <v>38</v>
      </c>
    </row>
    <row r="165" spans="1:15" x14ac:dyDescent="0.25">
      <c r="A165" t="s">
        <v>141</v>
      </c>
      <c r="B165">
        <v>48</v>
      </c>
      <c r="C165" s="27"/>
      <c r="D165" s="27" t="s">
        <v>179</v>
      </c>
      <c r="E165" s="27"/>
      <c r="F165" s="27"/>
      <c r="G165" s="27">
        <f>G160-B165</f>
        <v>0</v>
      </c>
      <c r="H165" s="27">
        <f>H160-B165</f>
        <v>8.0000000000000071</v>
      </c>
      <c r="I165" s="27">
        <f>I160-B165</f>
        <v>18</v>
      </c>
      <c r="J165" s="27">
        <f>J160-B165</f>
        <v>26</v>
      </c>
      <c r="K165" s="27">
        <f>K160-B165</f>
        <v>27</v>
      </c>
      <c r="L165" s="27">
        <f>L160-B165</f>
        <v>28</v>
      </c>
      <c r="M165" s="27">
        <f>M160-B165</f>
        <v>28</v>
      </c>
      <c r="N165" s="27">
        <f>N160-B165</f>
        <v>34</v>
      </c>
      <c r="O165" s="27">
        <f>O160-B165</f>
        <v>36</v>
      </c>
    </row>
    <row r="166" spans="1:15" x14ac:dyDescent="0.25">
      <c r="A166" t="s">
        <v>134</v>
      </c>
      <c r="B166">
        <v>56.000000000000007</v>
      </c>
      <c r="C166" s="27"/>
      <c r="D166" s="27"/>
      <c r="E166" s="27"/>
      <c r="F166" s="27" t="s">
        <v>172</v>
      </c>
      <c r="G166" s="27"/>
      <c r="H166" s="27">
        <f>H160-B166</f>
        <v>0</v>
      </c>
      <c r="I166" s="27">
        <f>I160-B166</f>
        <v>9.9999999999999929</v>
      </c>
      <c r="J166" s="27">
        <f>J160-B166</f>
        <v>17.999999999999993</v>
      </c>
      <c r="K166" s="27">
        <f>K160-B166</f>
        <v>18.999999999999993</v>
      </c>
      <c r="L166" s="27">
        <f>L160-B166</f>
        <v>19.999999999999993</v>
      </c>
      <c r="M166" s="27">
        <f>M160-B166</f>
        <v>19.999999999999993</v>
      </c>
      <c r="N166" s="27">
        <f>N160-B166</f>
        <v>25.999999999999993</v>
      </c>
      <c r="O166" s="27">
        <f>O160-B166</f>
        <v>27.999999999999993</v>
      </c>
    </row>
    <row r="167" spans="1:15" x14ac:dyDescent="0.25">
      <c r="A167" t="s">
        <v>144</v>
      </c>
      <c r="B167">
        <v>66</v>
      </c>
      <c r="C167" s="27"/>
      <c r="D167" s="27"/>
      <c r="E167" s="27"/>
      <c r="F167" s="27"/>
      <c r="G167" s="27" t="s">
        <v>173</v>
      </c>
      <c r="H167" s="27"/>
      <c r="I167" s="27">
        <f>I160-B167</f>
        <v>0</v>
      </c>
      <c r="J167" s="27">
        <f>J160-B167</f>
        <v>8</v>
      </c>
      <c r="K167" s="27">
        <f>K160-B167</f>
        <v>9</v>
      </c>
      <c r="L167" s="27">
        <f>L160-B167</f>
        <v>10</v>
      </c>
      <c r="M167" s="27">
        <f>M160-B167</f>
        <v>10</v>
      </c>
      <c r="N167" s="27">
        <f>N160-B167</f>
        <v>16</v>
      </c>
      <c r="O167" s="27">
        <f>O160-B167</f>
        <v>18</v>
      </c>
    </row>
    <row r="168" spans="1:15" x14ac:dyDescent="0.25">
      <c r="A168" t="s">
        <v>137</v>
      </c>
      <c r="B168">
        <v>74</v>
      </c>
      <c r="C168" s="27"/>
      <c r="D168" s="27"/>
      <c r="E168" s="27"/>
      <c r="F168" s="27"/>
      <c r="G168" s="27"/>
      <c r="H168" s="27" t="s">
        <v>174</v>
      </c>
      <c r="I168" s="27"/>
      <c r="J168" s="27">
        <f>J160-B168</f>
        <v>0</v>
      </c>
      <c r="K168" s="27">
        <f>K160-B168</f>
        <v>1</v>
      </c>
      <c r="L168" s="27">
        <f>L160-B168</f>
        <v>2</v>
      </c>
      <c r="M168" s="27">
        <f>M160-B168</f>
        <v>2</v>
      </c>
      <c r="N168" s="27">
        <f>N160-B168</f>
        <v>8</v>
      </c>
      <c r="O168" s="27">
        <f>O160-B168</f>
        <v>10</v>
      </c>
    </row>
    <row r="169" spans="1:15" x14ac:dyDescent="0.25">
      <c r="A169" t="s">
        <v>135</v>
      </c>
      <c r="B169">
        <v>75</v>
      </c>
      <c r="C169" s="27"/>
      <c r="D169" s="27"/>
      <c r="E169" s="27"/>
      <c r="F169" s="27"/>
      <c r="G169" s="27"/>
      <c r="H169" s="27"/>
      <c r="I169" s="27" t="s">
        <v>175</v>
      </c>
      <c r="J169" s="27"/>
      <c r="K169" s="27">
        <f>K160-B169</f>
        <v>0</v>
      </c>
      <c r="L169" s="27">
        <f>L160-B169</f>
        <v>1</v>
      </c>
      <c r="M169" s="27">
        <f>M160-B169</f>
        <v>1</v>
      </c>
      <c r="N169" s="27">
        <f>N160-B169</f>
        <v>7</v>
      </c>
      <c r="O169" s="27">
        <f>O160-B169</f>
        <v>9</v>
      </c>
    </row>
    <row r="170" spans="1:15" x14ac:dyDescent="0.25">
      <c r="A170" t="s">
        <v>131</v>
      </c>
      <c r="B170">
        <v>76</v>
      </c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>
        <f>M160-B170</f>
        <v>0</v>
      </c>
      <c r="N170" s="27">
        <f>N160-B170</f>
        <v>6</v>
      </c>
      <c r="O170" s="27">
        <f>O160-B170</f>
        <v>8</v>
      </c>
    </row>
    <row r="171" spans="1:15" x14ac:dyDescent="0.25">
      <c r="A171" t="s">
        <v>133</v>
      </c>
      <c r="B171">
        <v>76</v>
      </c>
      <c r="C171" s="27"/>
      <c r="D171" s="27"/>
      <c r="E171" s="27"/>
      <c r="F171" s="27"/>
      <c r="G171" s="27"/>
      <c r="H171" s="27"/>
      <c r="I171" s="27"/>
      <c r="J171" s="27"/>
      <c r="K171" s="27" t="s">
        <v>176</v>
      </c>
      <c r="L171" s="27"/>
      <c r="M171" s="27"/>
      <c r="N171" s="27">
        <f>N160-B171</f>
        <v>6</v>
      </c>
      <c r="O171" s="27">
        <f>O160-B171</f>
        <v>8</v>
      </c>
    </row>
    <row r="172" spans="1:15" x14ac:dyDescent="0.25">
      <c r="A172" t="s">
        <v>149</v>
      </c>
      <c r="B172">
        <v>82</v>
      </c>
      <c r="C172" s="27"/>
      <c r="D172" s="27"/>
      <c r="E172" s="27"/>
      <c r="F172" s="27"/>
      <c r="G172" s="27"/>
      <c r="H172" s="27"/>
      <c r="I172" s="27"/>
      <c r="J172" s="27"/>
      <c r="K172" s="27"/>
      <c r="L172" s="27" t="s">
        <v>153</v>
      </c>
      <c r="M172" s="27"/>
      <c r="N172" s="27">
        <f>N160-B172</f>
        <v>0</v>
      </c>
      <c r="O172" s="27">
        <f>O160-B172</f>
        <v>2</v>
      </c>
    </row>
    <row r="173" spans="1:15" x14ac:dyDescent="0.25">
      <c r="A173" t="s">
        <v>143</v>
      </c>
      <c r="B173">
        <v>84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>
        <f>O160-B173</f>
        <v>0</v>
      </c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 t="s">
        <v>155</v>
      </c>
      <c r="O174" s="27"/>
    </row>
    <row r="175" spans="1:15" x14ac:dyDescent="0.25">
      <c r="O175" t="s">
        <v>156</v>
      </c>
    </row>
    <row r="179" spans="1:18" x14ac:dyDescent="0.25">
      <c r="A179" t="s">
        <v>180</v>
      </c>
    </row>
    <row r="180" spans="1:18" x14ac:dyDescent="0.25">
      <c r="D180">
        <v>1.5669999999999999</v>
      </c>
      <c r="E180">
        <v>1.56</v>
      </c>
      <c r="F180">
        <v>1.5509999999999999</v>
      </c>
      <c r="G180">
        <v>1.542</v>
      </c>
      <c r="H180">
        <v>1.532</v>
      </c>
      <c r="I180">
        <v>1.518</v>
      </c>
      <c r="J180">
        <v>1.5029999999999999</v>
      </c>
      <c r="K180">
        <v>1.484</v>
      </c>
      <c r="L180">
        <v>1.46</v>
      </c>
      <c r="M180">
        <v>1.43</v>
      </c>
      <c r="N180">
        <v>1.3839999999999999</v>
      </c>
      <c r="O180">
        <v>1.3160000000000001</v>
      </c>
      <c r="R180" s="27"/>
    </row>
    <row r="181" spans="1:18" x14ac:dyDescent="0.25">
      <c r="C181" t="str">
        <f>A183</f>
        <v>b8</v>
      </c>
      <c r="D181" t="str">
        <f>A184</f>
        <v>b6</v>
      </c>
      <c r="E181" t="str">
        <f>A185</f>
        <v>b1</v>
      </c>
      <c r="F181" t="str">
        <f>A186</f>
        <v>b4</v>
      </c>
      <c r="G181" t="str">
        <f>A187</f>
        <v>b7</v>
      </c>
      <c r="H181" t="str">
        <f>A188</f>
        <v>b12</v>
      </c>
      <c r="I181" t="str">
        <f>A189</f>
        <v>b10</v>
      </c>
      <c r="J181" t="str">
        <f>A190</f>
        <v>b3</v>
      </c>
      <c r="K181" t="str">
        <f>A191</f>
        <v>b13</v>
      </c>
      <c r="L181" t="str">
        <f>A192</f>
        <v>b5</v>
      </c>
      <c r="M181" t="str">
        <f>A193</f>
        <v>b2</v>
      </c>
      <c r="N181" t="str">
        <f>A194</f>
        <v>b11</v>
      </c>
      <c r="O181" t="str">
        <f>A195</f>
        <v>b9</v>
      </c>
      <c r="R181" s="27"/>
    </row>
    <row r="182" spans="1:18" x14ac:dyDescent="0.25">
      <c r="C182" s="29">
        <f>B183</f>
        <v>25</v>
      </c>
      <c r="D182" s="29">
        <f>B184</f>
        <v>36</v>
      </c>
      <c r="E182" s="29">
        <f>B185</f>
        <v>37</v>
      </c>
      <c r="F182" s="29">
        <f>B186</f>
        <v>38</v>
      </c>
      <c r="G182" s="29">
        <f>B187</f>
        <v>48</v>
      </c>
      <c r="H182" s="29">
        <f>B188</f>
        <v>48</v>
      </c>
      <c r="I182" s="29">
        <f>B189</f>
        <v>51</v>
      </c>
      <c r="J182" s="29">
        <f>B190</f>
        <v>62</v>
      </c>
      <c r="K182" s="29">
        <f>B191</f>
        <v>62</v>
      </c>
      <c r="L182" s="29">
        <f>B192</f>
        <v>63</v>
      </c>
      <c r="M182" s="29">
        <f>B193</f>
        <v>64</v>
      </c>
      <c r="N182" s="29">
        <f>B194</f>
        <v>68</v>
      </c>
      <c r="O182" s="29">
        <f>B195</f>
        <v>85</v>
      </c>
      <c r="R182" s="27"/>
    </row>
    <row r="183" spans="1:18" x14ac:dyDescent="0.25">
      <c r="A183" t="s">
        <v>142</v>
      </c>
      <c r="B183">
        <v>25</v>
      </c>
      <c r="C183" s="27">
        <f>C182-B183</f>
        <v>0</v>
      </c>
      <c r="D183" s="27">
        <f>D182-B183</f>
        <v>11</v>
      </c>
      <c r="E183" s="27">
        <f>E182-B183</f>
        <v>12</v>
      </c>
      <c r="F183" s="27">
        <f>F182-B183</f>
        <v>13</v>
      </c>
      <c r="G183" s="27">
        <f>G182-B183</f>
        <v>23</v>
      </c>
      <c r="H183" s="27">
        <f>H182-B183</f>
        <v>23</v>
      </c>
      <c r="I183" s="27">
        <f>I182-B183</f>
        <v>26</v>
      </c>
      <c r="J183" s="27">
        <f>J182-B183</f>
        <v>37</v>
      </c>
      <c r="K183" s="27">
        <f>K182-B183</f>
        <v>37</v>
      </c>
      <c r="L183" s="27">
        <f>L182-B183</f>
        <v>38</v>
      </c>
      <c r="M183" s="27">
        <f>M182-B183</f>
        <v>39</v>
      </c>
      <c r="N183" s="27">
        <f>N182-B183</f>
        <v>43</v>
      </c>
      <c r="O183" s="27">
        <f>O182-B183</f>
        <v>60</v>
      </c>
      <c r="R183" s="27"/>
    </row>
    <row r="184" spans="1:18" x14ac:dyDescent="0.25">
      <c r="A184" t="s">
        <v>137</v>
      </c>
      <c r="B184">
        <v>36</v>
      </c>
      <c r="C184" s="27"/>
      <c r="D184" s="27">
        <f>D182-B184</f>
        <v>0</v>
      </c>
      <c r="E184" s="27">
        <f>E182-B184</f>
        <v>1</v>
      </c>
      <c r="F184" s="27">
        <f>F182-B184</f>
        <v>2</v>
      </c>
      <c r="G184" s="27">
        <f>G182-B184</f>
        <v>12</v>
      </c>
      <c r="H184" s="27">
        <f>H182-B184</f>
        <v>12</v>
      </c>
      <c r="I184" s="27">
        <f>I182-B184</f>
        <v>15</v>
      </c>
      <c r="J184" s="27">
        <f>J182-B184</f>
        <v>26</v>
      </c>
      <c r="K184" s="27">
        <f>K182-B184</f>
        <v>26</v>
      </c>
      <c r="L184" s="27">
        <f>L182-B184</f>
        <v>27</v>
      </c>
      <c r="M184" s="27">
        <f>M182-B184</f>
        <v>28</v>
      </c>
      <c r="N184" s="27">
        <f>N182-B184</f>
        <v>32</v>
      </c>
      <c r="O184" s="27">
        <f>O182-B184</f>
        <v>49</v>
      </c>
      <c r="R184" s="27"/>
    </row>
    <row r="185" spans="1:18" x14ac:dyDescent="0.25">
      <c r="A185" t="s">
        <v>129</v>
      </c>
      <c r="B185">
        <v>37</v>
      </c>
      <c r="C185" s="27" t="s">
        <v>179</v>
      </c>
      <c r="D185" s="27"/>
      <c r="E185" s="27">
        <f>E182-B185</f>
        <v>0</v>
      </c>
      <c r="F185" s="27">
        <f>F182-B185</f>
        <v>1</v>
      </c>
      <c r="G185" s="27">
        <f>G182-B185</f>
        <v>11</v>
      </c>
      <c r="H185" s="27">
        <f>H182-B185</f>
        <v>11</v>
      </c>
      <c r="I185" s="27">
        <f>I182-B185</f>
        <v>14</v>
      </c>
      <c r="J185" s="27">
        <f>J182-B185</f>
        <v>25</v>
      </c>
      <c r="K185" s="27">
        <f>K182-B185</f>
        <v>25</v>
      </c>
      <c r="L185" s="27">
        <f>L182-B185</f>
        <v>26</v>
      </c>
      <c r="M185" s="27">
        <f>M182-B185</f>
        <v>27</v>
      </c>
      <c r="N185" s="27">
        <f>N182-B185</f>
        <v>31</v>
      </c>
      <c r="O185" s="27">
        <f>O182-B185</f>
        <v>48</v>
      </c>
      <c r="R185" s="27"/>
    </row>
    <row r="186" spans="1:18" x14ac:dyDescent="0.25">
      <c r="A186" t="s">
        <v>134</v>
      </c>
      <c r="B186">
        <v>38</v>
      </c>
      <c r="C186" s="27"/>
      <c r="D186" s="27"/>
      <c r="E186" s="27"/>
      <c r="F186" s="27">
        <f>F182-B186</f>
        <v>0</v>
      </c>
      <c r="G186" s="27">
        <f>G182-B186</f>
        <v>10</v>
      </c>
      <c r="H186" s="27">
        <f>H182-B186</f>
        <v>10</v>
      </c>
      <c r="I186" s="27">
        <f>I182-B186</f>
        <v>13</v>
      </c>
      <c r="J186" s="27">
        <f>J182-B186</f>
        <v>24</v>
      </c>
      <c r="K186" s="27">
        <f>K182-B186</f>
        <v>24</v>
      </c>
      <c r="L186" s="27">
        <f>L182-B186</f>
        <v>25</v>
      </c>
      <c r="M186" s="27">
        <f>M182-B186</f>
        <v>26</v>
      </c>
      <c r="N186" s="27">
        <f>N182-B186</f>
        <v>30</v>
      </c>
      <c r="O186" s="27">
        <f>O182-B186</f>
        <v>47</v>
      </c>
      <c r="R186" s="27"/>
    </row>
    <row r="187" spans="1:18" x14ac:dyDescent="0.25">
      <c r="A187" t="s">
        <v>141</v>
      </c>
      <c r="B187">
        <v>48</v>
      </c>
      <c r="C187" s="27"/>
      <c r="D187" s="27" t="s">
        <v>172</v>
      </c>
      <c r="E187" s="27"/>
      <c r="F187" s="27"/>
      <c r="G187" s="27">
        <f>G182-B187</f>
        <v>0</v>
      </c>
      <c r="H187" s="27">
        <f>H182-B187</f>
        <v>0</v>
      </c>
      <c r="I187" s="27">
        <f>I182-B187</f>
        <v>3</v>
      </c>
      <c r="J187" s="27">
        <f>J182-B187</f>
        <v>14</v>
      </c>
      <c r="K187" s="27">
        <f>K182-B187</f>
        <v>14</v>
      </c>
      <c r="L187" s="27">
        <f>L182-B187</f>
        <v>15</v>
      </c>
      <c r="M187" s="27">
        <f>M182-B187</f>
        <v>16</v>
      </c>
      <c r="N187" s="27">
        <f>N182-B187</f>
        <v>20</v>
      </c>
      <c r="O187" s="27">
        <f>O182-B187</f>
        <v>37</v>
      </c>
      <c r="R187" s="27"/>
    </row>
    <row r="188" spans="1:18" x14ac:dyDescent="0.25">
      <c r="A188" t="s">
        <v>152</v>
      </c>
      <c r="B188">
        <v>48</v>
      </c>
      <c r="C188" s="27"/>
      <c r="D188" s="27"/>
      <c r="E188" s="27"/>
      <c r="F188" s="27" t="s">
        <v>173</v>
      </c>
      <c r="G188" s="27"/>
      <c r="H188" s="27">
        <f>H182-B188</f>
        <v>0</v>
      </c>
      <c r="I188" s="27">
        <f>I182-B188</f>
        <v>3</v>
      </c>
      <c r="J188" s="27">
        <f>J182-B188</f>
        <v>14</v>
      </c>
      <c r="K188" s="27">
        <f>K182-B188</f>
        <v>14</v>
      </c>
      <c r="L188" s="27">
        <f>L182-B188</f>
        <v>15</v>
      </c>
      <c r="M188" s="27">
        <f>M182-B188</f>
        <v>16</v>
      </c>
      <c r="N188" s="27">
        <f>N182-B188</f>
        <v>20</v>
      </c>
      <c r="O188" s="27">
        <f>O182-B188</f>
        <v>37</v>
      </c>
      <c r="R188" s="27"/>
    </row>
    <row r="189" spans="1:18" x14ac:dyDescent="0.25">
      <c r="A189" t="s">
        <v>144</v>
      </c>
      <c r="B189">
        <v>51</v>
      </c>
      <c r="C189" s="27"/>
      <c r="D189" s="27"/>
      <c r="E189" s="27"/>
      <c r="F189" s="27"/>
      <c r="G189" s="27"/>
      <c r="H189" s="27"/>
      <c r="I189" s="27">
        <f>I182-B189</f>
        <v>0</v>
      </c>
      <c r="J189" s="27">
        <f>J182-B189</f>
        <v>11</v>
      </c>
      <c r="K189" s="27">
        <f>K182-B189</f>
        <v>11</v>
      </c>
      <c r="L189" s="27">
        <f>L182-B189</f>
        <v>12</v>
      </c>
      <c r="M189" s="27">
        <f>M182-B189</f>
        <v>13</v>
      </c>
      <c r="N189" s="27">
        <f>N182-B189</f>
        <v>17</v>
      </c>
      <c r="O189" s="27">
        <f>O182-B189</f>
        <v>34</v>
      </c>
      <c r="R189" s="27"/>
    </row>
    <row r="190" spans="1:18" x14ac:dyDescent="0.25">
      <c r="A190" t="s">
        <v>133</v>
      </c>
      <c r="B190">
        <v>62</v>
      </c>
      <c r="C190" s="27"/>
      <c r="D190" s="27"/>
      <c r="E190" s="27"/>
      <c r="F190" s="27"/>
      <c r="G190" s="27" t="s">
        <v>174</v>
      </c>
      <c r="H190" s="27"/>
      <c r="I190" s="27"/>
      <c r="J190" s="27">
        <f>J182-B190</f>
        <v>0</v>
      </c>
      <c r="K190" s="27">
        <f>K182-B190</f>
        <v>0</v>
      </c>
      <c r="L190" s="27">
        <f>L182-B190</f>
        <v>1</v>
      </c>
      <c r="M190" s="27">
        <f>M182-B190</f>
        <v>2</v>
      </c>
      <c r="N190" s="27">
        <f>N182-B190</f>
        <v>6</v>
      </c>
      <c r="O190" s="27">
        <f>O182-B190</f>
        <v>23</v>
      </c>
      <c r="R190" s="27"/>
    </row>
    <row r="191" spans="1:18" x14ac:dyDescent="0.25">
      <c r="A191" t="s">
        <v>154</v>
      </c>
      <c r="B191">
        <v>62</v>
      </c>
      <c r="C191" s="27"/>
      <c r="D191" s="27"/>
      <c r="E191" s="27"/>
      <c r="F191" s="27"/>
      <c r="G191" s="27"/>
      <c r="H191" s="27"/>
      <c r="I191" s="27" t="s">
        <v>175</v>
      </c>
      <c r="J191" s="27"/>
      <c r="K191" s="27">
        <f>K182-B191</f>
        <v>0</v>
      </c>
      <c r="L191" s="27">
        <f>L182-B191</f>
        <v>1</v>
      </c>
      <c r="M191" s="27">
        <f>M182-B191</f>
        <v>2</v>
      </c>
      <c r="N191" s="27">
        <f>N182-B191</f>
        <v>6</v>
      </c>
      <c r="O191" s="27">
        <f>O182-B191</f>
        <v>23</v>
      </c>
      <c r="R191" s="27"/>
    </row>
    <row r="192" spans="1:18" x14ac:dyDescent="0.25">
      <c r="A192" t="s">
        <v>135</v>
      </c>
      <c r="B192">
        <v>63</v>
      </c>
      <c r="C192" s="27"/>
      <c r="D192" s="27"/>
      <c r="E192" s="27"/>
      <c r="F192" s="27"/>
      <c r="G192" s="27"/>
      <c r="H192" s="27"/>
      <c r="I192" s="27"/>
      <c r="J192" s="27"/>
      <c r="K192" s="27"/>
      <c r="L192" s="27">
        <f>L182-B192</f>
        <v>0</v>
      </c>
      <c r="M192" s="27">
        <f>M182-B192</f>
        <v>1</v>
      </c>
      <c r="N192" s="27">
        <f>N182-B192</f>
        <v>5</v>
      </c>
      <c r="O192" s="27">
        <f>O182-B192</f>
        <v>22</v>
      </c>
      <c r="R192" s="27"/>
    </row>
    <row r="193" spans="1:15" x14ac:dyDescent="0.25">
      <c r="A193" t="s">
        <v>131</v>
      </c>
      <c r="B193">
        <v>64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>
        <f>M182-B193</f>
        <v>0</v>
      </c>
      <c r="N193" s="27">
        <f>N182-B193</f>
        <v>4</v>
      </c>
      <c r="O193" s="27">
        <f>O182-B193</f>
        <v>21</v>
      </c>
    </row>
    <row r="194" spans="1:15" x14ac:dyDescent="0.25">
      <c r="A194" t="s">
        <v>149</v>
      </c>
      <c r="B194">
        <v>68</v>
      </c>
      <c r="C194" s="27"/>
      <c r="D194" s="27"/>
      <c r="E194" s="27"/>
      <c r="F194" s="27"/>
      <c r="G194" s="27"/>
      <c r="H194" s="27"/>
      <c r="I194" s="27"/>
      <c r="J194" s="27" t="s">
        <v>176</v>
      </c>
      <c r="K194" s="27"/>
      <c r="L194" s="27"/>
      <c r="M194" s="27"/>
      <c r="N194" s="27">
        <f>N182-B194</f>
        <v>0</v>
      </c>
      <c r="O194" s="27">
        <f>O182-B194</f>
        <v>17</v>
      </c>
    </row>
    <row r="195" spans="1:15" x14ac:dyDescent="0.25">
      <c r="A195" t="s">
        <v>143</v>
      </c>
      <c r="B195">
        <v>85</v>
      </c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 t="s">
        <v>153</v>
      </c>
      <c r="N195" s="27"/>
      <c r="O195" s="27">
        <f>O182-B195</f>
        <v>0</v>
      </c>
    </row>
    <row r="196" spans="1:15" x14ac:dyDescent="0.25"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 t="s">
        <v>155</v>
      </c>
      <c r="O196" s="27"/>
    </row>
    <row r="197" spans="1:15" x14ac:dyDescent="0.25"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 t="s">
        <v>156</v>
      </c>
    </row>
  </sheetData>
  <mergeCells count="6">
    <mergeCell ref="A1:C1"/>
    <mergeCell ref="A4:A5"/>
    <mergeCell ref="B4:C4"/>
    <mergeCell ref="D4:D5"/>
    <mergeCell ref="E4:E5"/>
    <mergeCell ref="F4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5"/>
  <sheetViews>
    <sheetView zoomScale="75" zoomScaleNormal="75" workbookViewId="0">
      <selection activeCell="S198" sqref="S198"/>
    </sheetView>
  </sheetViews>
  <sheetFormatPr defaultRowHeight="15" x14ac:dyDescent="0.25"/>
  <cols>
    <col min="11" max="11" width="10.140625" customWidth="1"/>
    <col min="12" max="12" width="13.7109375" customWidth="1"/>
  </cols>
  <sheetData>
    <row r="1" spans="1:24" x14ac:dyDescent="0.25">
      <c r="A1" s="1" t="s">
        <v>186</v>
      </c>
      <c r="B1" s="1"/>
      <c r="C1" s="1"/>
    </row>
    <row r="2" spans="1:24" ht="15.75" thickBot="1" x14ac:dyDescent="0.3"/>
    <row r="3" spans="1:24" ht="48" thickBot="1" x14ac:dyDescent="0.3">
      <c r="I3" s="2" t="s">
        <v>1</v>
      </c>
      <c r="J3" s="3" t="s">
        <v>2</v>
      </c>
      <c r="K3" s="3" t="s">
        <v>3</v>
      </c>
      <c r="L3" s="3" t="s">
        <v>4</v>
      </c>
      <c r="M3" s="3" t="s">
        <v>5</v>
      </c>
      <c r="N3" s="4" t="s">
        <v>6</v>
      </c>
      <c r="Q3" t="s">
        <v>7</v>
      </c>
    </row>
    <row r="4" spans="1:24" ht="16.5" thickBot="1" x14ac:dyDescent="0.3">
      <c r="A4" s="5" t="s">
        <v>8</v>
      </c>
      <c r="B4" s="1" t="s">
        <v>9</v>
      </c>
      <c r="C4" s="1"/>
      <c r="D4" s="6" t="s">
        <v>10</v>
      </c>
      <c r="E4" s="7" t="s">
        <v>11</v>
      </c>
      <c r="F4" s="8" t="s">
        <v>12</v>
      </c>
      <c r="I4" s="9" t="s">
        <v>13</v>
      </c>
      <c r="J4" s="10">
        <v>2</v>
      </c>
      <c r="K4" s="11">
        <f>L14</f>
        <v>1428.1025641025626</v>
      </c>
      <c r="L4" s="11">
        <f>L20</f>
        <v>714.05128205128131</v>
      </c>
      <c r="M4" s="11">
        <f>L26</f>
        <v>18.49136786188577</v>
      </c>
      <c r="N4" s="12">
        <f>FINV(0.05,J4,$J$7)</f>
        <v>3.2380961351592941</v>
      </c>
      <c r="O4" t="s">
        <v>14</v>
      </c>
      <c r="Q4" s="13" t="s">
        <v>8</v>
      </c>
      <c r="R4" s="14" t="s">
        <v>9</v>
      </c>
      <c r="S4" s="14"/>
      <c r="T4" s="15" t="s">
        <v>15</v>
      </c>
      <c r="W4" s="16" t="s">
        <v>16</v>
      </c>
      <c r="X4" t="s">
        <v>17</v>
      </c>
    </row>
    <row r="5" spans="1:24" ht="16.5" thickBot="1" x14ac:dyDescent="0.3">
      <c r="A5" s="5"/>
      <c r="B5">
        <v>1</v>
      </c>
      <c r="C5">
        <v>2</v>
      </c>
      <c r="D5" s="6"/>
      <c r="E5" s="7"/>
      <c r="F5" s="8"/>
      <c r="I5" s="9" t="s">
        <v>18</v>
      </c>
      <c r="J5" s="10">
        <v>12</v>
      </c>
      <c r="K5" s="11">
        <f>L15</f>
        <v>16705.94871794869</v>
      </c>
      <c r="L5" s="11">
        <f>L21</f>
        <v>1392.1623931623908</v>
      </c>
      <c r="M5" s="11">
        <f>L27</f>
        <v>36.052014165559925</v>
      </c>
      <c r="N5" s="12">
        <f>FINV(0.05,J5,$J$7)</f>
        <v>2.0101826596053747</v>
      </c>
      <c r="O5" t="s">
        <v>14</v>
      </c>
      <c r="Q5" s="13"/>
      <c r="R5">
        <v>1</v>
      </c>
      <c r="S5">
        <v>2</v>
      </c>
      <c r="W5" s="16" t="s">
        <v>19</v>
      </c>
      <c r="X5" t="s">
        <v>20</v>
      </c>
    </row>
    <row r="6" spans="1:24" ht="16.5" thickBot="1" x14ac:dyDescent="0.3">
      <c r="A6" t="s">
        <v>21</v>
      </c>
      <c r="B6">
        <v>57.999999999999993</v>
      </c>
      <c r="C6">
        <v>54</v>
      </c>
      <c r="D6">
        <f>SUM(B6:C6)</f>
        <v>112</v>
      </c>
      <c r="E6">
        <f>AVERAGE(B6:C6)</f>
        <v>56</v>
      </c>
      <c r="F6">
        <f>D6*D6</f>
        <v>12544</v>
      </c>
      <c r="I6" s="9" t="s">
        <v>22</v>
      </c>
      <c r="J6" s="10">
        <v>24</v>
      </c>
      <c r="K6" s="11">
        <f>L16</f>
        <v>3323.8974358974374</v>
      </c>
      <c r="L6" s="11">
        <f>L22</f>
        <v>138.49572649572656</v>
      </c>
      <c r="M6" s="11">
        <f>L28</f>
        <v>3.5865427180168235</v>
      </c>
      <c r="N6" s="12">
        <f>FINV(0.05,J6,$J$7)</f>
        <v>1.800138237924644</v>
      </c>
      <c r="O6" t="s">
        <v>23</v>
      </c>
      <c r="Q6" t="s">
        <v>21</v>
      </c>
      <c r="R6">
        <f t="shared" ref="R6:S44" si="0">B6*B6</f>
        <v>3363.9999999999991</v>
      </c>
      <c r="S6">
        <f t="shared" si="0"/>
        <v>2916</v>
      </c>
      <c r="T6">
        <f>SUM(R6:S6)</f>
        <v>6279.9999999999991</v>
      </c>
      <c r="W6" s="16" t="s">
        <v>24</v>
      </c>
      <c r="X6" t="s">
        <v>25</v>
      </c>
    </row>
    <row r="7" spans="1:24" ht="16.5" thickBot="1" x14ac:dyDescent="0.3">
      <c r="A7" t="s">
        <v>26</v>
      </c>
      <c r="B7">
        <v>60</v>
      </c>
      <c r="C7">
        <v>60</v>
      </c>
      <c r="D7">
        <f t="shared" ref="D7:D44" si="1">SUM(B7:C7)</f>
        <v>120</v>
      </c>
      <c r="E7">
        <f t="shared" ref="E7:E44" si="2">AVERAGE(B7:C7)</f>
        <v>60</v>
      </c>
      <c r="F7">
        <f t="shared" ref="F7:F44" si="3">D7*D7</f>
        <v>14400</v>
      </c>
      <c r="I7" s="9" t="s">
        <v>27</v>
      </c>
      <c r="J7" s="10">
        <v>39</v>
      </c>
      <c r="K7" s="11">
        <f>L17</f>
        <v>1506</v>
      </c>
      <c r="L7" s="11">
        <f>L23</f>
        <v>38.615384615384613</v>
      </c>
      <c r="M7" s="11"/>
      <c r="N7" s="12"/>
      <c r="Q7" t="s">
        <v>26</v>
      </c>
      <c r="R7">
        <f t="shared" si="0"/>
        <v>3600</v>
      </c>
      <c r="S7">
        <f t="shared" si="0"/>
        <v>3600</v>
      </c>
      <c r="T7">
        <f t="shared" ref="T7:T44" si="4">SUM(R7:S7)</f>
        <v>7200</v>
      </c>
      <c r="W7" s="16" t="s">
        <v>28</v>
      </c>
      <c r="X7" t="s">
        <v>29</v>
      </c>
    </row>
    <row r="8" spans="1:24" ht="16.5" thickBot="1" x14ac:dyDescent="0.3">
      <c r="A8" t="s">
        <v>30</v>
      </c>
      <c r="B8">
        <v>72</v>
      </c>
      <c r="C8">
        <v>72</v>
      </c>
      <c r="D8">
        <f t="shared" si="1"/>
        <v>144</v>
      </c>
      <c r="E8">
        <f t="shared" si="2"/>
        <v>72</v>
      </c>
      <c r="F8">
        <f t="shared" si="3"/>
        <v>20736</v>
      </c>
      <c r="I8" s="9" t="s">
        <v>31</v>
      </c>
      <c r="J8" s="10">
        <v>77</v>
      </c>
      <c r="K8" s="10"/>
      <c r="L8" s="10"/>
      <c r="M8" s="10"/>
      <c r="N8" s="17"/>
      <c r="Q8" t="s">
        <v>30</v>
      </c>
      <c r="R8">
        <f t="shared" si="0"/>
        <v>5184</v>
      </c>
      <c r="S8">
        <f t="shared" si="0"/>
        <v>5184</v>
      </c>
      <c r="T8">
        <f t="shared" si="4"/>
        <v>10368</v>
      </c>
      <c r="W8" s="16" t="s">
        <v>32</v>
      </c>
      <c r="X8" t="s">
        <v>33</v>
      </c>
    </row>
    <row r="9" spans="1:24" x14ac:dyDescent="0.25">
      <c r="A9" t="s">
        <v>34</v>
      </c>
      <c r="B9">
        <v>68</v>
      </c>
      <c r="C9">
        <v>54</v>
      </c>
      <c r="D9">
        <f t="shared" si="1"/>
        <v>122</v>
      </c>
      <c r="E9">
        <f t="shared" si="2"/>
        <v>61</v>
      </c>
      <c r="F9">
        <f t="shared" si="3"/>
        <v>14884</v>
      </c>
      <c r="Q9" t="s">
        <v>34</v>
      </c>
      <c r="R9">
        <f t="shared" si="0"/>
        <v>4624</v>
      </c>
      <c r="S9">
        <f t="shared" si="0"/>
        <v>2916</v>
      </c>
      <c r="T9">
        <f t="shared" si="4"/>
        <v>7540</v>
      </c>
      <c r="W9" s="16" t="s">
        <v>35</v>
      </c>
      <c r="X9" t="s">
        <v>36</v>
      </c>
    </row>
    <row r="10" spans="1:24" x14ac:dyDescent="0.25">
      <c r="A10" t="s">
        <v>37</v>
      </c>
      <c r="B10">
        <v>72</v>
      </c>
      <c r="C10">
        <v>72</v>
      </c>
      <c r="D10">
        <f t="shared" si="1"/>
        <v>144</v>
      </c>
      <c r="E10">
        <f t="shared" si="2"/>
        <v>72</v>
      </c>
      <c r="F10">
        <f t="shared" si="3"/>
        <v>20736</v>
      </c>
      <c r="Q10" t="s">
        <v>37</v>
      </c>
      <c r="R10">
        <f t="shared" si="0"/>
        <v>5184</v>
      </c>
      <c r="S10">
        <f t="shared" si="0"/>
        <v>5184</v>
      </c>
      <c r="T10">
        <f t="shared" si="4"/>
        <v>10368</v>
      </c>
      <c r="W10" s="16" t="s">
        <v>38</v>
      </c>
      <c r="X10" t="s">
        <v>39</v>
      </c>
    </row>
    <row r="11" spans="1:24" x14ac:dyDescent="0.25">
      <c r="A11" t="s">
        <v>40</v>
      </c>
      <c r="B11">
        <v>70</v>
      </c>
      <c r="C11">
        <v>70</v>
      </c>
      <c r="D11">
        <f t="shared" si="1"/>
        <v>140</v>
      </c>
      <c r="E11">
        <f t="shared" si="2"/>
        <v>70</v>
      </c>
      <c r="F11">
        <f t="shared" si="3"/>
        <v>19600</v>
      </c>
      <c r="J11" t="s">
        <v>41</v>
      </c>
      <c r="L11" s="18">
        <f>(D45^2)/(2*3*13)</f>
        <v>293664.05128205131</v>
      </c>
      <c r="N11" t="s">
        <v>42</v>
      </c>
      <c r="Q11" t="s">
        <v>40</v>
      </c>
      <c r="R11">
        <f t="shared" si="0"/>
        <v>4900</v>
      </c>
      <c r="S11">
        <f t="shared" si="0"/>
        <v>4900</v>
      </c>
      <c r="T11">
        <f t="shared" si="4"/>
        <v>9800</v>
      </c>
      <c r="W11" s="16" t="s">
        <v>43</v>
      </c>
      <c r="X11" t="s">
        <v>44</v>
      </c>
    </row>
    <row r="12" spans="1:24" x14ac:dyDescent="0.25">
      <c r="A12" t="s">
        <v>45</v>
      </c>
      <c r="B12">
        <v>56.000000000000007</v>
      </c>
      <c r="C12">
        <v>56.000000000000007</v>
      </c>
      <c r="D12">
        <f t="shared" si="1"/>
        <v>112.00000000000001</v>
      </c>
      <c r="E12">
        <f t="shared" si="2"/>
        <v>56.000000000000007</v>
      </c>
      <c r="F12">
        <f t="shared" si="3"/>
        <v>12544.000000000004</v>
      </c>
      <c r="J12" t="s">
        <v>46</v>
      </c>
      <c r="L12" s="19">
        <f>SUMSQ(B6:C44)-L11</f>
        <v>22963.94871794869</v>
      </c>
      <c r="N12" t="s">
        <v>47</v>
      </c>
      <c r="Q12" t="s">
        <v>45</v>
      </c>
      <c r="R12">
        <f t="shared" si="0"/>
        <v>3136.0000000000009</v>
      </c>
      <c r="S12">
        <f t="shared" si="0"/>
        <v>3136.0000000000009</v>
      </c>
      <c r="T12">
        <f t="shared" si="4"/>
        <v>6272.0000000000018</v>
      </c>
    </row>
    <row r="13" spans="1:24" x14ac:dyDescent="0.25">
      <c r="A13" t="s">
        <v>48</v>
      </c>
      <c r="B13">
        <v>26</v>
      </c>
      <c r="C13">
        <v>34</v>
      </c>
      <c r="D13">
        <f t="shared" si="1"/>
        <v>60</v>
      </c>
      <c r="E13">
        <f t="shared" si="2"/>
        <v>30</v>
      </c>
      <c r="F13">
        <f t="shared" si="3"/>
        <v>3600</v>
      </c>
      <c r="G13" s="27"/>
      <c r="J13" t="s">
        <v>49</v>
      </c>
      <c r="Q13" t="s">
        <v>48</v>
      </c>
      <c r="R13">
        <f t="shared" si="0"/>
        <v>676</v>
      </c>
      <c r="S13">
        <f t="shared" si="0"/>
        <v>1156</v>
      </c>
      <c r="T13">
        <f t="shared" si="4"/>
        <v>1832</v>
      </c>
    </row>
    <row r="14" spans="1:24" x14ac:dyDescent="0.25">
      <c r="A14" t="s">
        <v>50</v>
      </c>
      <c r="B14">
        <v>94</v>
      </c>
      <c r="C14">
        <v>90</v>
      </c>
      <c r="D14">
        <f t="shared" si="1"/>
        <v>184</v>
      </c>
      <c r="E14">
        <f t="shared" si="2"/>
        <v>92</v>
      </c>
      <c r="F14">
        <f t="shared" si="3"/>
        <v>33856</v>
      </c>
      <c r="J14" t="s">
        <v>51</v>
      </c>
      <c r="K14" s="14"/>
      <c r="L14">
        <f>(SUMSQ(O54:O56)/(2*13))-L11</f>
        <v>1428.1025641025626</v>
      </c>
      <c r="Q14" t="s">
        <v>50</v>
      </c>
      <c r="R14">
        <f t="shared" si="0"/>
        <v>8836</v>
      </c>
      <c r="S14">
        <f t="shared" si="0"/>
        <v>8100</v>
      </c>
      <c r="T14">
        <f t="shared" si="4"/>
        <v>16936</v>
      </c>
    </row>
    <row r="15" spans="1:24" x14ac:dyDescent="0.25">
      <c r="A15" t="s">
        <v>52</v>
      </c>
      <c r="B15">
        <v>66</v>
      </c>
      <c r="C15">
        <v>66</v>
      </c>
      <c r="D15">
        <f t="shared" si="1"/>
        <v>132</v>
      </c>
      <c r="E15">
        <f t="shared" si="2"/>
        <v>66</v>
      </c>
      <c r="F15">
        <f t="shared" si="3"/>
        <v>17424</v>
      </c>
      <c r="J15" t="s">
        <v>53</v>
      </c>
      <c r="K15" s="14"/>
      <c r="L15" s="19">
        <f>(SUMSQ(B57:N57)/(2*3))-L11</f>
        <v>16705.94871794869</v>
      </c>
      <c r="Q15" t="s">
        <v>52</v>
      </c>
      <c r="R15">
        <f t="shared" si="0"/>
        <v>4356</v>
      </c>
      <c r="S15">
        <f t="shared" si="0"/>
        <v>4356</v>
      </c>
      <c r="T15">
        <f t="shared" si="4"/>
        <v>8712</v>
      </c>
    </row>
    <row r="16" spans="1:24" x14ac:dyDescent="0.25">
      <c r="A16" t="s">
        <v>54</v>
      </c>
      <c r="B16">
        <v>86</v>
      </c>
      <c r="C16">
        <v>74</v>
      </c>
      <c r="D16">
        <f t="shared" si="1"/>
        <v>160</v>
      </c>
      <c r="E16">
        <f t="shared" si="2"/>
        <v>80</v>
      </c>
      <c r="F16">
        <f t="shared" si="3"/>
        <v>25600</v>
      </c>
      <c r="J16" t="s">
        <v>55</v>
      </c>
      <c r="L16">
        <f>(SUMSQ(D6:D44)/2)-L11-L14-L15</f>
        <v>3323.8974358974374</v>
      </c>
      <c r="Q16" t="s">
        <v>54</v>
      </c>
      <c r="R16">
        <f t="shared" si="0"/>
        <v>7396</v>
      </c>
      <c r="S16">
        <f t="shared" si="0"/>
        <v>5476</v>
      </c>
      <c r="T16">
        <f t="shared" si="4"/>
        <v>12872</v>
      </c>
    </row>
    <row r="17" spans="1:26" x14ac:dyDescent="0.25">
      <c r="A17" t="s">
        <v>56</v>
      </c>
      <c r="B17">
        <v>64</v>
      </c>
      <c r="C17">
        <v>64</v>
      </c>
      <c r="D17">
        <f t="shared" si="1"/>
        <v>128</v>
      </c>
      <c r="E17">
        <f t="shared" si="2"/>
        <v>64</v>
      </c>
      <c r="F17">
        <f t="shared" si="3"/>
        <v>16384</v>
      </c>
      <c r="J17" t="s">
        <v>57</v>
      </c>
      <c r="L17" s="19">
        <f>L12-L14-L15-L16</f>
        <v>1506</v>
      </c>
      <c r="Q17" t="s">
        <v>56</v>
      </c>
      <c r="R17">
        <f t="shared" si="0"/>
        <v>4096</v>
      </c>
      <c r="S17">
        <f t="shared" si="0"/>
        <v>4096</v>
      </c>
      <c r="T17">
        <f t="shared" si="4"/>
        <v>8192</v>
      </c>
    </row>
    <row r="18" spans="1:26" x14ac:dyDescent="0.25">
      <c r="A18" t="s">
        <v>58</v>
      </c>
      <c r="B18">
        <v>60</v>
      </c>
      <c r="C18">
        <v>56.000000000000007</v>
      </c>
      <c r="D18">
        <f t="shared" si="1"/>
        <v>116</v>
      </c>
      <c r="E18">
        <f t="shared" si="2"/>
        <v>58</v>
      </c>
      <c r="F18">
        <f t="shared" si="3"/>
        <v>13456</v>
      </c>
      <c r="L18" s="18"/>
      <c r="Q18" t="s">
        <v>58</v>
      </c>
      <c r="R18">
        <f t="shared" si="0"/>
        <v>3600</v>
      </c>
      <c r="S18">
        <f t="shared" si="0"/>
        <v>3136.0000000000009</v>
      </c>
      <c r="T18">
        <f t="shared" si="4"/>
        <v>6736.0000000000009</v>
      </c>
      <c r="Z18" s="14" t="s">
        <v>59</v>
      </c>
    </row>
    <row r="19" spans="1:26" x14ac:dyDescent="0.25">
      <c r="A19" t="s">
        <v>60</v>
      </c>
      <c r="B19">
        <v>38</v>
      </c>
      <c r="C19">
        <v>56.000000000000007</v>
      </c>
      <c r="D19">
        <f t="shared" si="1"/>
        <v>94</v>
      </c>
      <c r="E19">
        <f t="shared" si="2"/>
        <v>47</v>
      </c>
      <c r="F19">
        <f t="shared" si="3"/>
        <v>8836</v>
      </c>
      <c r="J19" t="s">
        <v>61</v>
      </c>
      <c r="Q19" t="s">
        <v>60</v>
      </c>
      <c r="R19">
        <f t="shared" si="0"/>
        <v>1444</v>
      </c>
      <c r="S19">
        <f t="shared" si="0"/>
        <v>3136.0000000000009</v>
      </c>
      <c r="T19">
        <f t="shared" si="4"/>
        <v>4580.0000000000009</v>
      </c>
      <c r="Z19" s="14" t="s">
        <v>62</v>
      </c>
    </row>
    <row r="20" spans="1:26" x14ac:dyDescent="0.25">
      <c r="A20" t="s">
        <v>63</v>
      </c>
      <c r="B20">
        <v>80</v>
      </c>
      <c r="C20">
        <v>76</v>
      </c>
      <c r="D20">
        <f t="shared" si="1"/>
        <v>156</v>
      </c>
      <c r="E20">
        <f t="shared" si="2"/>
        <v>78</v>
      </c>
      <c r="F20">
        <f t="shared" si="3"/>
        <v>24336</v>
      </c>
      <c r="J20" t="s">
        <v>64</v>
      </c>
      <c r="L20">
        <f>L14/J4</f>
        <v>714.05128205128131</v>
      </c>
      <c r="Q20" t="s">
        <v>63</v>
      </c>
      <c r="R20">
        <f t="shared" si="0"/>
        <v>6400</v>
      </c>
      <c r="S20">
        <f t="shared" si="0"/>
        <v>5776</v>
      </c>
      <c r="T20">
        <f t="shared" si="4"/>
        <v>12176</v>
      </c>
      <c r="Z20" s="14" t="s">
        <v>65</v>
      </c>
    </row>
    <row r="21" spans="1:26" x14ac:dyDescent="0.25">
      <c r="A21" t="s">
        <v>66</v>
      </c>
      <c r="B21">
        <v>78</v>
      </c>
      <c r="C21">
        <v>80</v>
      </c>
      <c r="D21">
        <f t="shared" si="1"/>
        <v>158</v>
      </c>
      <c r="E21">
        <f t="shared" si="2"/>
        <v>79</v>
      </c>
      <c r="F21">
        <f t="shared" si="3"/>
        <v>24964</v>
      </c>
      <c r="J21" t="s">
        <v>67</v>
      </c>
      <c r="L21">
        <f>L15/J5</f>
        <v>1392.1623931623908</v>
      </c>
      <c r="Q21" t="s">
        <v>66</v>
      </c>
      <c r="R21">
        <f t="shared" si="0"/>
        <v>6084</v>
      </c>
      <c r="S21">
        <f t="shared" si="0"/>
        <v>6400</v>
      </c>
      <c r="T21">
        <f t="shared" si="4"/>
        <v>12484</v>
      </c>
      <c r="Z21" s="14" t="s">
        <v>68</v>
      </c>
    </row>
    <row r="22" spans="1:26" x14ac:dyDescent="0.25">
      <c r="A22" t="s">
        <v>69</v>
      </c>
      <c r="B22">
        <v>56.000000000000007</v>
      </c>
      <c r="C22">
        <v>60</v>
      </c>
      <c r="D22">
        <f t="shared" si="1"/>
        <v>116</v>
      </c>
      <c r="E22">
        <f t="shared" si="2"/>
        <v>58</v>
      </c>
      <c r="F22">
        <f t="shared" si="3"/>
        <v>13456</v>
      </c>
      <c r="J22" t="s">
        <v>70</v>
      </c>
      <c r="L22">
        <f>L16/J6</f>
        <v>138.49572649572656</v>
      </c>
      <c r="Q22" t="s">
        <v>69</v>
      </c>
      <c r="R22">
        <f t="shared" si="0"/>
        <v>3136.0000000000009</v>
      </c>
      <c r="S22">
        <f t="shared" si="0"/>
        <v>3600</v>
      </c>
      <c r="T22">
        <f t="shared" si="4"/>
        <v>6736.0000000000009</v>
      </c>
      <c r="Z22" s="14" t="s">
        <v>71</v>
      </c>
    </row>
    <row r="23" spans="1:26" x14ac:dyDescent="0.25">
      <c r="A23" t="s">
        <v>72</v>
      </c>
      <c r="B23">
        <v>80</v>
      </c>
      <c r="C23">
        <v>80</v>
      </c>
      <c r="D23">
        <f t="shared" si="1"/>
        <v>160</v>
      </c>
      <c r="E23">
        <f t="shared" si="2"/>
        <v>80</v>
      </c>
      <c r="F23">
        <f t="shared" si="3"/>
        <v>25600</v>
      </c>
      <c r="J23" t="s">
        <v>73</v>
      </c>
      <c r="L23">
        <f>L17/J7</f>
        <v>38.615384615384613</v>
      </c>
      <c r="Q23" t="s">
        <v>72</v>
      </c>
      <c r="R23">
        <f t="shared" si="0"/>
        <v>6400</v>
      </c>
      <c r="S23">
        <f t="shared" si="0"/>
        <v>6400</v>
      </c>
      <c r="T23">
        <f t="shared" si="4"/>
        <v>12800</v>
      </c>
      <c r="Z23" s="14" t="s">
        <v>74</v>
      </c>
    </row>
    <row r="24" spans="1:26" x14ac:dyDescent="0.25">
      <c r="A24" t="s">
        <v>75</v>
      </c>
      <c r="B24">
        <v>76</v>
      </c>
      <c r="C24">
        <v>78</v>
      </c>
      <c r="D24">
        <f t="shared" si="1"/>
        <v>154</v>
      </c>
      <c r="E24">
        <f t="shared" si="2"/>
        <v>77</v>
      </c>
      <c r="F24">
        <f t="shared" si="3"/>
        <v>23716</v>
      </c>
      <c r="Q24" t="s">
        <v>75</v>
      </c>
      <c r="R24">
        <f t="shared" si="0"/>
        <v>5776</v>
      </c>
      <c r="S24">
        <f t="shared" si="0"/>
        <v>6084</v>
      </c>
      <c r="T24">
        <f t="shared" si="4"/>
        <v>11860</v>
      </c>
    </row>
    <row r="25" spans="1:26" x14ac:dyDescent="0.25">
      <c r="A25" t="s">
        <v>76</v>
      </c>
      <c r="B25">
        <v>54</v>
      </c>
      <c r="C25">
        <v>48</v>
      </c>
      <c r="D25">
        <f t="shared" si="1"/>
        <v>102</v>
      </c>
      <c r="E25">
        <f t="shared" si="2"/>
        <v>51</v>
      </c>
      <c r="F25">
        <f t="shared" si="3"/>
        <v>10404</v>
      </c>
      <c r="J25" t="s">
        <v>77</v>
      </c>
      <c r="Q25" t="s">
        <v>76</v>
      </c>
      <c r="R25">
        <f t="shared" si="0"/>
        <v>2916</v>
      </c>
      <c r="S25">
        <f t="shared" si="0"/>
        <v>2304</v>
      </c>
      <c r="T25">
        <f t="shared" si="4"/>
        <v>5220</v>
      </c>
    </row>
    <row r="26" spans="1:26" x14ac:dyDescent="0.25">
      <c r="A26" t="s">
        <v>78</v>
      </c>
      <c r="B26">
        <v>28.000000000000004</v>
      </c>
      <c r="C26">
        <v>32</v>
      </c>
      <c r="D26">
        <f t="shared" si="1"/>
        <v>60</v>
      </c>
      <c r="E26">
        <f t="shared" si="2"/>
        <v>30</v>
      </c>
      <c r="F26">
        <f t="shared" si="3"/>
        <v>3600</v>
      </c>
      <c r="J26" t="s">
        <v>79</v>
      </c>
      <c r="L26">
        <f>L20/L23</f>
        <v>18.49136786188577</v>
      </c>
      <c r="Q26" t="s">
        <v>78</v>
      </c>
      <c r="R26">
        <f t="shared" si="0"/>
        <v>784.00000000000023</v>
      </c>
      <c r="S26">
        <f t="shared" si="0"/>
        <v>1024</v>
      </c>
      <c r="T26">
        <f t="shared" si="4"/>
        <v>1808.0000000000002</v>
      </c>
    </row>
    <row r="27" spans="1:26" x14ac:dyDescent="0.25">
      <c r="A27" t="s">
        <v>80</v>
      </c>
      <c r="B27">
        <v>82</v>
      </c>
      <c r="C27">
        <v>90</v>
      </c>
      <c r="D27">
        <f t="shared" si="1"/>
        <v>172</v>
      </c>
      <c r="E27">
        <f t="shared" si="2"/>
        <v>86</v>
      </c>
      <c r="F27">
        <f t="shared" si="3"/>
        <v>29584</v>
      </c>
      <c r="J27" t="s">
        <v>81</v>
      </c>
      <c r="L27">
        <f>L21/L23</f>
        <v>36.052014165559925</v>
      </c>
      <c r="Q27" t="s">
        <v>80</v>
      </c>
      <c r="R27">
        <f t="shared" si="0"/>
        <v>6724</v>
      </c>
      <c r="S27">
        <f t="shared" si="0"/>
        <v>8100</v>
      </c>
      <c r="T27">
        <f t="shared" si="4"/>
        <v>14824</v>
      </c>
    </row>
    <row r="28" spans="1:26" x14ac:dyDescent="0.25">
      <c r="A28" t="s">
        <v>82</v>
      </c>
      <c r="B28">
        <v>70</v>
      </c>
      <c r="C28">
        <v>68</v>
      </c>
      <c r="D28">
        <f t="shared" si="1"/>
        <v>138</v>
      </c>
      <c r="E28">
        <f t="shared" si="2"/>
        <v>69</v>
      </c>
      <c r="F28">
        <f t="shared" si="3"/>
        <v>19044</v>
      </c>
      <c r="J28" t="s">
        <v>83</v>
      </c>
      <c r="L28">
        <f>L22/L23</f>
        <v>3.5865427180168235</v>
      </c>
      <c r="Q28" t="s">
        <v>82</v>
      </c>
      <c r="R28">
        <f t="shared" si="0"/>
        <v>4900</v>
      </c>
      <c r="S28">
        <f t="shared" si="0"/>
        <v>4624</v>
      </c>
      <c r="T28">
        <f t="shared" si="4"/>
        <v>9524</v>
      </c>
    </row>
    <row r="29" spans="1:26" x14ac:dyDescent="0.25">
      <c r="A29" t="s">
        <v>84</v>
      </c>
      <c r="B29">
        <v>90</v>
      </c>
      <c r="C29">
        <v>88</v>
      </c>
      <c r="D29">
        <f t="shared" si="1"/>
        <v>178</v>
      </c>
      <c r="E29">
        <f t="shared" si="2"/>
        <v>89</v>
      </c>
      <c r="F29">
        <f t="shared" si="3"/>
        <v>31684</v>
      </c>
      <c r="Q29" t="s">
        <v>84</v>
      </c>
      <c r="R29">
        <f t="shared" si="0"/>
        <v>8100</v>
      </c>
      <c r="S29">
        <f t="shared" si="0"/>
        <v>7744</v>
      </c>
      <c r="T29">
        <f t="shared" si="4"/>
        <v>15844</v>
      </c>
    </row>
    <row r="30" spans="1:26" x14ac:dyDescent="0.25">
      <c r="A30" t="s">
        <v>85</v>
      </c>
      <c r="B30">
        <v>38</v>
      </c>
      <c r="C30">
        <v>60</v>
      </c>
      <c r="D30">
        <f t="shared" si="1"/>
        <v>98</v>
      </c>
      <c r="E30">
        <f t="shared" si="2"/>
        <v>49</v>
      </c>
      <c r="F30">
        <f t="shared" si="3"/>
        <v>9604</v>
      </c>
      <c r="Q30" t="s">
        <v>85</v>
      </c>
      <c r="R30">
        <f t="shared" si="0"/>
        <v>1444</v>
      </c>
      <c r="S30">
        <f t="shared" si="0"/>
        <v>3600</v>
      </c>
      <c r="T30">
        <f t="shared" si="4"/>
        <v>5044</v>
      </c>
    </row>
    <row r="31" spans="1:26" x14ac:dyDescent="0.25">
      <c r="A31" t="s">
        <v>86</v>
      </c>
      <c r="B31">
        <v>38</v>
      </c>
      <c r="C31">
        <v>50</v>
      </c>
      <c r="D31">
        <f t="shared" si="1"/>
        <v>88</v>
      </c>
      <c r="E31">
        <f t="shared" si="2"/>
        <v>44</v>
      </c>
      <c r="F31">
        <f t="shared" si="3"/>
        <v>7744</v>
      </c>
      <c r="J31" t="s">
        <v>87</v>
      </c>
      <c r="L31" s="20">
        <f>(SQRT(L23)/E46)*100</f>
        <v>10.127496245025009</v>
      </c>
      <c r="Q31" t="s">
        <v>86</v>
      </c>
      <c r="R31">
        <f t="shared" si="0"/>
        <v>1444</v>
      </c>
      <c r="S31">
        <f t="shared" si="0"/>
        <v>2500</v>
      </c>
      <c r="T31">
        <f t="shared" si="4"/>
        <v>3944</v>
      </c>
    </row>
    <row r="32" spans="1:26" x14ac:dyDescent="0.25">
      <c r="A32" t="s">
        <v>88</v>
      </c>
      <c r="B32">
        <v>50</v>
      </c>
      <c r="C32">
        <v>30</v>
      </c>
      <c r="D32">
        <f t="shared" si="1"/>
        <v>80</v>
      </c>
      <c r="E32">
        <f t="shared" si="2"/>
        <v>40</v>
      </c>
      <c r="F32">
        <f t="shared" si="3"/>
        <v>6400</v>
      </c>
      <c r="Q32" t="s">
        <v>88</v>
      </c>
      <c r="R32">
        <f t="shared" si="0"/>
        <v>2500</v>
      </c>
      <c r="S32">
        <f t="shared" si="0"/>
        <v>900</v>
      </c>
      <c r="T32">
        <f t="shared" si="4"/>
        <v>3400</v>
      </c>
    </row>
    <row r="33" spans="1:20" x14ac:dyDescent="0.25">
      <c r="A33" t="s">
        <v>89</v>
      </c>
      <c r="B33">
        <v>56.000000000000007</v>
      </c>
      <c r="C33">
        <v>74</v>
      </c>
      <c r="D33">
        <f t="shared" si="1"/>
        <v>130</v>
      </c>
      <c r="E33">
        <f t="shared" si="2"/>
        <v>65</v>
      </c>
      <c r="F33">
        <f t="shared" si="3"/>
        <v>16900</v>
      </c>
      <c r="Q33" t="s">
        <v>89</v>
      </c>
      <c r="R33">
        <f t="shared" si="0"/>
        <v>3136.0000000000009</v>
      </c>
      <c r="S33">
        <f t="shared" si="0"/>
        <v>5476</v>
      </c>
      <c r="T33">
        <f t="shared" si="4"/>
        <v>8612</v>
      </c>
    </row>
    <row r="34" spans="1:20" x14ac:dyDescent="0.25">
      <c r="A34" t="s">
        <v>90</v>
      </c>
      <c r="B34">
        <v>74</v>
      </c>
      <c r="C34">
        <v>57.999999999999993</v>
      </c>
      <c r="D34">
        <f t="shared" si="1"/>
        <v>132</v>
      </c>
      <c r="E34">
        <f t="shared" si="2"/>
        <v>66</v>
      </c>
      <c r="F34">
        <f t="shared" si="3"/>
        <v>17424</v>
      </c>
      <c r="Q34" t="s">
        <v>90</v>
      </c>
      <c r="R34">
        <f t="shared" si="0"/>
        <v>5476</v>
      </c>
      <c r="S34">
        <f t="shared" si="0"/>
        <v>3363.9999999999991</v>
      </c>
      <c r="T34">
        <f t="shared" si="4"/>
        <v>8840</v>
      </c>
    </row>
    <row r="35" spans="1:20" x14ac:dyDescent="0.25">
      <c r="A35" t="s">
        <v>91</v>
      </c>
      <c r="B35">
        <v>40</v>
      </c>
      <c r="C35">
        <v>42</v>
      </c>
      <c r="D35">
        <f t="shared" si="1"/>
        <v>82</v>
      </c>
      <c r="E35">
        <f t="shared" si="2"/>
        <v>41</v>
      </c>
      <c r="F35">
        <f t="shared" si="3"/>
        <v>6724</v>
      </c>
      <c r="Q35" t="s">
        <v>91</v>
      </c>
      <c r="R35">
        <f t="shared" si="0"/>
        <v>1600</v>
      </c>
      <c r="S35">
        <f t="shared" si="0"/>
        <v>1764</v>
      </c>
      <c r="T35">
        <f t="shared" si="4"/>
        <v>3364</v>
      </c>
    </row>
    <row r="36" spans="1:20" x14ac:dyDescent="0.25">
      <c r="A36" t="s">
        <v>92</v>
      </c>
      <c r="B36">
        <v>66</v>
      </c>
      <c r="C36">
        <v>66</v>
      </c>
      <c r="D36">
        <f t="shared" si="1"/>
        <v>132</v>
      </c>
      <c r="E36">
        <f t="shared" si="2"/>
        <v>66</v>
      </c>
      <c r="F36">
        <f t="shared" si="3"/>
        <v>17424</v>
      </c>
      <c r="Q36" t="s">
        <v>92</v>
      </c>
      <c r="R36">
        <f t="shared" si="0"/>
        <v>4356</v>
      </c>
      <c r="S36">
        <f t="shared" si="0"/>
        <v>4356</v>
      </c>
      <c r="T36">
        <f t="shared" si="4"/>
        <v>8712</v>
      </c>
    </row>
    <row r="37" spans="1:20" x14ac:dyDescent="0.25">
      <c r="A37" t="s">
        <v>93</v>
      </c>
      <c r="B37">
        <v>28.000000000000004</v>
      </c>
      <c r="C37">
        <v>44</v>
      </c>
      <c r="D37">
        <f t="shared" si="1"/>
        <v>72</v>
      </c>
      <c r="E37">
        <f t="shared" si="2"/>
        <v>36</v>
      </c>
      <c r="F37">
        <f t="shared" si="3"/>
        <v>5184</v>
      </c>
      <c r="Q37" t="s">
        <v>93</v>
      </c>
      <c r="R37">
        <f t="shared" si="0"/>
        <v>784.00000000000023</v>
      </c>
      <c r="S37">
        <f t="shared" si="0"/>
        <v>1936</v>
      </c>
      <c r="T37">
        <f t="shared" si="4"/>
        <v>2720</v>
      </c>
    </row>
    <row r="38" spans="1:20" x14ac:dyDescent="0.25">
      <c r="A38" t="s">
        <v>94</v>
      </c>
      <c r="B38">
        <v>54</v>
      </c>
      <c r="C38">
        <v>46</v>
      </c>
      <c r="D38">
        <f t="shared" si="1"/>
        <v>100</v>
      </c>
      <c r="E38">
        <f t="shared" si="2"/>
        <v>50</v>
      </c>
      <c r="F38">
        <f t="shared" si="3"/>
        <v>10000</v>
      </c>
      <c r="Q38" t="s">
        <v>94</v>
      </c>
      <c r="R38">
        <f t="shared" si="0"/>
        <v>2916</v>
      </c>
      <c r="S38">
        <f t="shared" si="0"/>
        <v>2116</v>
      </c>
      <c r="T38">
        <f t="shared" si="4"/>
        <v>5032</v>
      </c>
    </row>
    <row r="39" spans="1:20" x14ac:dyDescent="0.25">
      <c r="A39" t="s">
        <v>95</v>
      </c>
      <c r="B39">
        <v>26</v>
      </c>
      <c r="C39">
        <v>30</v>
      </c>
      <c r="D39">
        <f t="shared" si="1"/>
        <v>56</v>
      </c>
      <c r="E39">
        <f t="shared" si="2"/>
        <v>28</v>
      </c>
      <c r="F39">
        <f t="shared" si="3"/>
        <v>3136</v>
      </c>
      <c r="Q39" t="s">
        <v>95</v>
      </c>
      <c r="R39">
        <f t="shared" si="0"/>
        <v>676</v>
      </c>
      <c r="S39">
        <f t="shared" si="0"/>
        <v>900</v>
      </c>
      <c r="T39">
        <f t="shared" si="4"/>
        <v>1576</v>
      </c>
    </row>
    <row r="40" spans="1:20" x14ac:dyDescent="0.25">
      <c r="A40" t="s">
        <v>96</v>
      </c>
      <c r="B40">
        <v>84</v>
      </c>
      <c r="C40">
        <v>88</v>
      </c>
      <c r="D40">
        <f t="shared" si="1"/>
        <v>172</v>
      </c>
      <c r="E40">
        <f t="shared" si="2"/>
        <v>86</v>
      </c>
      <c r="F40">
        <f t="shared" si="3"/>
        <v>29584</v>
      </c>
      <c r="Q40" t="s">
        <v>96</v>
      </c>
      <c r="R40">
        <f t="shared" si="0"/>
        <v>7056</v>
      </c>
      <c r="S40">
        <f t="shared" si="0"/>
        <v>7744</v>
      </c>
      <c r="T40">
        <f t="shared" si="4"/>
        <v>14800</v>
      </c>
    </row>
    <row r="41" spans="1:20" x14ac:dyDescent="0.25">
      <c r="A41" t="s">
        <v>97</v>
      </c>
      <c r="B41">
        <v>57.999999999999993</v>
      </c>
      <c r="C41">
        <v>50</v>
      </c>
      <c r="D41">
        <f t="shared" si="1"/>
        <v>108</v>
      </c>
      <c r="E41">
        <f t="shared" si="2"/>
        <v>54</v>
      </c>
      <c r="F41">
        <f t="shared" si="3"/>
        <v>11664</v>
      </c>
      <c r="Q41" t="s">
        <v>97</v>
      </c>
      <c r="R41">
        <f t="shared" si="0"/>
        <v>3363.9999999999991</v>
      </c>
      <c r="S41">
        <f t="shared" si="0"/>
        <v>2500</v>
      </c>
      <c r="T41">
        <f t="shared" si="4"/>
        <v>5863.9999999999991</v>
      </c>
    </row>
    <row r="42" spans="1:20" x14ac:dyDescent="0.25">
      <c r="A42" t="s">
        <v>98</v>
      </c>
      <c r="B42">
        <v>72</v>
      </c>
      <c r="C42">
        <v>70</v>
      </c>
      <c r="D42">
        <f t="shared" si="1"/>
        <v>142</v>
      </c>
      <c r="E42">
        <f t="shared" si="2"/>
        <v>71</v>
      </c>
      <c r="F42">
        <f t="shared" si="3"/>
        <v>20164</v>
      </c>
      <c r="Q42" t="s">
        <v>98</v>
      </c>
      <c r="R42">
        <f t="shared" si="0"/>
        <v>5184</v>
      </c>
      <c r="S42">
        <f t="shared" si="0"/>
        <v>4900</v>
      </c>
      <c r="T42">
        <f t="shared" si="4"/>
        <v>10084</v>
      </c>
    </row>
    <row r="43" spans="1:20" x14ac:dyDescent="0.25">
      <c r="A43" t="s">
        <v>99</v>
      </c>
      <c r="B43">
        <v>48</v>
      </c>
      <c r="C43">
        <v>54</v>
      </c>
      <c r="D43">
        <f t="shared" si="1"/>
        <v>102</v>
      </c>
      <c r="E43">
        <f t="shared" si="2"/>
        <v>51</v>
      </c>
      <c r="F43">
        <f t="shared" si="3"/>
        <v>10404</v>
      </c>
      <c r="Q43" t="s">
        <v>99</v>
      </c>
      <c r="R43">
        <f t="shared" si="0"/>
        <v>2304</v>
      </c>
      <c r="S43">
        <f t="shared" si="0"/>
        <v>2916</v>
      </c>
      <c r="T43">
        <f t="shared" si="4"/>
        <v>5220</v>
      </c>
    </row>
    <row r="44" spans="1:20" x14ac:dyDescent="0.25">
      <c r="A44" t="s">
        <v>100</v>
      </c>
      <c r="B44">
        <v>64</v>
      </c>
      <c r="C44">
        <v>66</v>
      </c>
      <c r="D44">
        <f t="shared" si="1"/>
        <v>130</v>
      </c>
      <c r="E44">
        <f t="shared" si="2"/>
        <v>65</v>
      </c>
      <c r="F44">
        <f t="shared" si="3"/>
        <v>16900</v>
      </c>
      <c r="Q44" t="s">
        <v>100</v>
      </c>
      <c r="R44">
        <f t="shared" si="0"/>
        <v>4096</v>
      </c>
      <c r="S44">
        <f t="shared" si="0"/>
        <v>4356</v>
      </c>
      <c r="T44">
        <f t="shared" si="4"/>
        <v>8452</v>
      </c>
    </row>
    <row r="45" spans="1:20" x14ac:dyDescent="0.25">
      <c r="A45" s="21" t="s">
        <v>10</v>
      </c>
      <c r="B45">
        <f>SUM(B6:B44)</f>
        <v>2380</v>
      </c>
      <c r="C45">
        <f>SUM(C6:C44)</f>
        <v>2406</v>
      </c>
      <c r="D45" s="15">
        <f>SUM(D6:D44)</f>
        <v>4786</v>
      </c>
      <c r="F45" s="22">
        <f>SUM(F6:F44)</f>
        <v>630244</v>
      </c>
      <c r="G45" t="s">
        <v>49</v>
      </c>
      <c r="Q45" s="15" t="s">
        <v>15</v>
      </c>
      <c r="R45">
        <f>SUM(R6:R44)</f>
        <v>157952</v>
      </c>
      <c r="S45">
        <f>SUM(S6:S44)</f>
        <v>158676</v>
      </c>
      <c r="T45" s="15">
        <f>SUM(R45:S45)</f>
        <v>316628</v>
      </c>
    </row>
    <row r="46" spans="1:20" x14ac:dyDescent="0.25">
      <c r="A46" s="23" t="s">
        <v>11</v>
      </c>
      <c r="B46">
        <f>AVERAGE(B6:B44)</f>
        <v>61.025641025641029</v>
      </c>
      <c r="C46">
        <f>AVERAGE(C6:C44)</f>
        <v>61.692307692307693</v>
      </c>
      <c r="E46" s="24">
        <f>AVERAGE(E6:E44)</f>
        <v>61.358974358974358</v>
      </c>
      <c r="T46">
        <f>SUM(T6:T44)</f>
        <v>316628</v>
      </c>
    </row>
    <row r="47" spans="1:20" x14ac:dyDescent="0.25">
      <c r="A47" s="25" t="s">
        <v>12</v>
      </c>
      <c r="B47">
        <f>B45*B45</f>
        <v>5664400</v>
      </c>
      <c r="C47">
        <f>C45*C45</f>
        <v>5788836</v>
      </c>
      <c r="D47" s="26">
        <f>SUM(B47:C47)</f>
        <v>11453236</v>
      </c>
      <c r="E47" t="s">
        <v>101</v>
      </c>
    </row>
    <row r="49" spans="1:17" x14ac:dyDescent="0.25">
      <c r="D49" s="15">
        <f>D45*D45</f>
        <v>22905796</v>
      </c>
    </row>
    <row r="51" spans="1:17" x14ac:dyDescent="0.25">
      <c r="F51" s="27"/>
    </row>
    <row r="53" spans="1:17" x14ac:dyDescent="0.25">
      <c r="B53" t="s">
        <v>102</v>
      </c>
      <c r="C53" t="s">
        <v>103</v>
      </c>
      <c r="D53" t="s">
        <v>104</v>
      </c>
      <c r="E53" t="s">
        <v>105</v>
      </c>
      <c r="F53" t="s">
        <v>106</v>
      </c>
      <c r="G53" t="s">
        <v>107</v>
      </c>
      <c r="H53" t="s">
        <v>108</v>
      </c>
      <c r="I53" t="s">
        <v>109</v>
      </c>
      <c r="J53" t="s">
        <v>110</v>
      </c>
      <c r="K53" t="s">
        <v>111</v>
      </c>
      <c r="L53" t="s">
        <v>112</v>
      </c>
      <c r="M53" t="s">
        <v>113</v>
      </c>
      <c r="N53" t="s">
        <v>114</v>
      </c>
      <c r="O53" s="15" t="s">
        <v>10</v>
      </c>
      <c r="P53" s="25" t="s">
        <v>12</v>
      </c>
    </row>
    <row r="54" spans="1:17" x14ac:dyDescent="0.25">
      <c r="A54" t="s">
        <v>115</v>
      </c>
      <c r="B54">
        <v>112</v>
      </c>
      <c r="C54">
        <v>120</v>
      </c>
      <c r="D54">
        <v>144</v>
      </c>
      <c r="E54">
        <v>122</v>
      </c>
      <c r="F54">
        <v>144</v>
      </c>
      <c r="G54">
        <v>140</v>
      </c>
      <c r="H54">
        <v>112</v>
      </c>
      <c r="I54">
        <v>60</v>
      </c>
      <c r="J54">
        <v>184</v>
      </c>
      <c r="K54">
        <v>132</v>
      </c>
      <c r="L54">
        <v>160</v>
      </c>
      <c r="M54">
        <v>128</v>
      </c>
      <c r="N54">
        <v>116</v>
      </c>
      <c r="O54">
        <f>SUM(B54:N54)</f>
        <v>1674</v>
      </c>
      <c r="P54" s="28">
        <f>O54*O54</f>
        <v>2802276</v>
      </c>
    </row>
    <row r="55" spans="1:17" x14ac:dyDescent="0.25">
      <c r="A55" t="s">
        <v>116</v>
      </c>
      <c r="B55">
        <v>94</v>
      </c>
      <c r="C55">
        <v>156</v>
      </c>
      <c r="D55">
        <v>158</v>
      </c>
      <c r="E55">
        <v>116</v>
      </c>
      <c r="F55">
        <v>160</v>
      </c>
      <c r="G55">
        <v>154</v>
      </c>
      <c r="H55">
        <v>102</v>
      </c>
      <c r="I55">
        <v>60</v>
      </c>
      <c r="J55">
        <v>172</v>
      </c>
      <c r="K55">
        <v>138</v>
      </c>
      <c r="L55">
        <v>178</v>
      </c>
      <c r="M55">
        <v>98</v>
      </c>
      <c r="N55">
        <v>88</v>
      </c>
      <c r="O55">
        <f>SUM(B55:N55)</f>
        <v>1674</v>
      </c>
      <c r="P55" s="28">
        <f>O55*O55</f>
        <v>2802276</v>
      </c>
    </row>
    <row r="56" spans="1:17" x14ac:dyDescent="0.25">
      <c r="A56" t="s">
        <v>117</v>
      </c>
      <c r="B56">
        <v>80</v>
      </c>
      <c r="C56">
        <v>130</v>
      </c>
      <c r="D56">
        <v>132</v>
      </c>
      <c r="E56">
        <v>82</v>
      </c>
      <c r="F56">
        <v>132</v>
      </c>
      <c r="G56">
        <v>72</v>
      </c>
      <c r="H56">
        <v>100</v>
      </c>
      <c r="I56">
        <v>56</v>
      </c>
      <c r="J56">
        <v>172</v>
      </c>
      <c r="K56">
        <v>108</v>
      </c>
      <c r="L56">
        <v>142</v>
      </c>
      <c r="M56">
        <v>102</v>
      </c>
      <c r="N56">
        <v>130</v>
      </c>
      <c r="O56">
        <f>SUM(B56:N56)</f>
        <v>1438</v>
      </c>
      <c r="P56" s="28">
        <f>O56*O56</f>
        <v>2067844</v>
      </c>
    </row>
    <row r="57" spans="1:17" x14ac:dyDescent="0.25">
      <c r="A57" s="15" t="s">
        <v>10</v>
      </c>
      <c r="B57">
        <f>SUM(B54:B56)</f>
        <v>286</v>
      </c>
      <c r="C57">
        <f t="shared" ref="C57:N57" si="5">SUM(C54:C56)</f>
        <v>406</v>
      </c>
      <c r="D57">
        <f t="shared" si="5"/>
        <v>434</v>
      </c>
      <c r="E57">
        <f t="shared" si="5"/>
        <v>320</v>
      </c>
      <c r="F57">
        <f t="shared" si="5"/>
        <v>436</v>
      </c>
      <c r="G57">
        <f t="shared" si="5"/>
        <v>366</v>
      </c>
      <c r="H57">
        <f t="shared" si="5"/>
        <v>314</v>
      </c>
      <c r="I57">
        <f t="shared" si="5"/>
        <v>176</v>
      </c>
      <c r="J57">
        <f t="shared" si="5"/>
        <v>528</v>
      </c>
      <c r="K57">
        <f t="shared" si="5"/>
        <v>378</v>
      </c>
      <c r="L57">
        <f t="shared" si="5"/>
        <v>480</v>
      </c>
      <c r="M57">
        <f t="shared" si="5"/>
        <v>328</v>
      </c>
      <c r="N57">
        <f t="shared" si="5"/>
        <v>334</v>
      </c>
      <c r="O57" s="15">
        <f>SUM(B57:N57)</f>
        <v>4786</v>
      </c>
      <c r="Q57" s="28">
        <f>SUM(P54:P56)</f>
        <v>7672396</v>
      </c>
    </row>
    <row r="58" spans="1:17" x14ac:dyDescent="0.25">
      <c r="A58" s="25" t="s">
        <v>12</v>
      </c>
      <c r="B58" s="29">
        <f t="shared" ref="B58:N58" si="6">B57*B57</f>
        <v>81796</v>
      </c>
      <c r="C58" s="29">
        <f t="shared" si="6"/>
        <v>164836</v>
      </c>
      <c r="D58" s="29">
        <f t="shared" si="6"/>
        <v>188356</v>
      </c>
      <c r="E58" s="29">
        <f t="shared" si="6"/>
        <v>102400</v>
      </c>
      <c r="F58" s="29">
        <f t="shared" si="6"/>
        <v>190096</v>
      </c>
      <c r="G58" s="29">
        <f t="shared" si="6"/>
        <v>133956</v>
      </c>
      <c r="H58" s="29">
        <f t="shared" si="6"/>
        <v>98596</v>
      </c>
      <c r="I58" s="29">
        <f t="shared" si="6"/>
        <v>30976</v>
      </c>
      <c r="J58" s="29">
        <f t="shared" si="6"/>
        <v>278784</v>
      </c>
      <c r="K58" s="29">
        <f t="shared" si="6"/>
        <v>142884</v>
      </c>
      <c r="L58" s="29">
        <f t="shared" si="6"/>
        <v>230400</v>
      </c>
      <c r="M58" s="29">
        <f t="shared" si="6"/>
        <v>107584</v>
      </c>
      <c r="N58" s="29">
        <f t="shared" si="6"/>
        <v>111556</v>
      </c>
      <c r="P58" s="29">
        <f>SUM(B58:N58)</f>
        <v>1862220</v>
      </c>
    </row>
    <row r="62" spans="1:17" x14ac:dyDescent="0.25">
      <c r="B62" t="s">
        <v>102</v>
      </c>
      <c r="C62" t="s">
        <v>103</v>
      </c>
      <c r="D62" t="s">
        <v>104</v>
      </c>
      <c r="E62" t="s">
        <v>105</v>
      </c>
      <c r="F62" t="s">
        <v>106</v>
      </c>
      <c r="G62" t="s">
        <v>107</v>
      </c>
      <c r="H62" t="s">
        <v>108</v>
      </c>
      <c r="I62" t="s">
        <v>109</v>
      </c>
      <c r="J62" t="s">
        <v>110</v>
      </c>
      <c r="K62" t="s">
        <v>111</v>
      </c>
      <c r="L62" t="s">
        <v>112</v>
      </c>
      <c r="M62" t="s">
        <v>113</v>
      </c>
      <c r="N62" t="s">
        <v>114</v>
      </c>
    </row>
    <row r="63" spans="1:17" x14ac:dyDescent="0.25">
      <c r="A63" t="s">
        <v>115</v>
      </c>
      <c r="B63">
        <f t="shared" ref="B63:N65" si="7">B54*B54</f>
        <v>12544</v>
      </c>
      <c r="C63">
        <f t="shared" si="7"/>
        <v>14400</v>
      </c>
      <c r="D63">
        <f t="shared" si="7"/>
        <v>20736</v>
      </c>
      <c r="E63">
        <f t="shared" si="7"/>
        <v>14884</v>
      </c>
      <c r="F63">
        <f t="shared" si="7"/>
        <v>20736</v>
      </c>
      <c r="G63">
        <f t="shared" si="7"/>
        <v>19600</v>
      </c>
      <c r="H63">
        <f t="shared" si="7"/>
        <v>12544</v>
      </c>
      <c r="I63">
        <f t="shared" si="7"/>
        <v>3600</v>
      </c>
      <c r="J63">
        <f t="shared" si="7"/>
        <v>33856</v>
      </c>
      <c r="K63">
        <f t="shared" si="7"/>
        <v>17424</v>
      </c>
      <c r="L63">
        <f t="shared" si="7"/>
        <v>25600</v>
      </c>
      <c r="M63">
        <f t="shared" si="7"/>
        <v>16384</v>
      </c>
      <c r="N63">
        <f t="shared" si="7"/>
        <v>13456</v>
      </c>
    </row>
    <row r="64" spans="1:17" x14ac:dyDescent="0.25">
      <c r="A64" t="s">
        <v>116</v>
      </c>
      <c r="B64">
        <f t="shared" si="7"/>
        <v>8836</v>
      </c>
      <c r="C64">
        <f t="shared" si="7"/>
        <v>24336</v>
      </c>
      <c r="D64">
        <f t="shared" si="7"/>
        <v>24964</v>
      </c>
      <c r="E64">
        <f t="shared" si="7"/>
        <v>13456</v>
      </c>
      <c r="F64">
        <f t="shared" si="7"/>
        <v>25600</v>
      </c>
      <c r="G64">
        <f t="shared" si="7"/>
        <v>23716</v>
      </c>
      <c r="H64">
        <f t="shared" si="7"/>
        <v>10404</v>
      </c>
      <c r="I64">
        <f t="shared" si="7"/>
        <v>3600</v>
      </c>
      <c r="J64">
        <f t="shared" si="7"/>
        <v>29584</v>
      </c>
      <c r="K64">
        <f t="shared" si="7"/>
        <v>19044</v>
      </c>
      <c r="L64">
        <f t="shared" si="7"/>
        <v>31684</v>
      </c>
      <c r="M64">
        <f t="shared" si="7"/>
        <v>9604</v>
      </c>
      <c r="N64">
        <f t="shared" si="7"/>
        <v>7744</v>
      </c>
    </row>
    <row r="65" spans="1:20" x14ac:dyDescent="0.25">
      <c r="A65" t="s">
        <v>117</v>
      </c>
      <c r="B65">
        <f t="shared" si="7"/>
        <v>6400</v>
      </c>
      <c r="C65">
        <f t="shared" si="7"/>
        <v>16900</v>
      </c>
      <c r="D65">
        <f t="shared" si="7"/>
        <v>17424</v>
      </c>
      <c r="E65">
        <f t="shared" si="7"/>
        <v>6724</v>
      </c>
      <c r="F65">
        <f t="shared" si="7"/>
        <v>17424</v>
      </c>
      <c r="G65">
        <f t="shared" si="7"/>
        <v>5184</v>
      </c>
      <c r="H65">
        <f t="shared" si="7"/>
        <v>10000</v>
      </c>
      <c r="I65">
        <f t="shared" si="7"/>
        <v>3136</v>
      </c>
      <c r="J65">
        <f t="shared" si="7"/>
        <v>29584</v>
      </c>
      <c r="K65">
        <f t="shared" si="7"/>
        <v>11664</v>
      </c>
      <c r="L65">
        <f t="shared" si="7"/>
        <v>20164</v>
      </c>
      <c r="M65">
        <f t="shared" si="7"/>
        <v>10404</v>
      </c>
      <c r="N65">
        <f t="shared" si="7"/>
        <v>16900</v>
      </c>
    </row>
    <row r="66" spans="1:20" x14ac:dyDescent="0.25">
      <c r="O66" s="15">
        <f>SUM(B63:N65)</f>
        <v>630244</v>
      </c>
    </row>
    <row r="69" spans="1:20" x14ac:dyDescent="0.25">
      <c r="H69" t="s">
        <v>118</v>
      </c>
    </row>
    <row r="71" spans="1:20" x14ac:dyDescent="0.25">
      <c r="B71" s="27" t="s">
        <v>119</v>
      </c>
      <c r="C71" s="27"/>
      <c r="D71" s="27"/>
      <c r="E71" s="27"/>
      <c r="H71" t="s">
        <v>120</v>
      </c>
      <c r="I71" t="s">
        <v>121</v>
      </c>
    </row>
    <row r="72" spans="1:20" x14ac:dyDescent="0.25">
      <c r="B72" s="27"/>
      <c r="C72" s="27"/>
      <c r="D72" s="27"/>
      <c r="E72" s="27"/>
    </row>
    <row r="73" spans="1:20" x14ac:dyDescent="0.25">
      <c r="B73" s="27" t="s">
        <v>122</v>
      </c>
      <c r="C73" s="27"/>
      <c r="D73" s="27" t="s">
        <v>123</v>
      </c>
      <c r="E73" s="27"/>
      <c r="H73" t="s">
        <v>124</v>
      </c>
      <c r="I73" t="s">
        <v>125</v>
      </c>
    </row>
    <row r="74" spans="1:20" x14ac:dyDescent="0.25">
      <c r="B74" s="27"/>
      <c r="C74" s="27" t="s">
        <v>126</v>
      </c>
      <c r="D74" s="27" t="s">
        <v>127</v>
      </c>
      <c r="E74" s="27" t="s">
        <v>128</v>
      </c>
    </row>
    <row r="75" spans="1:20" x14ac:dyDescent="0.25">
      <c r="B75" s="27" t="s">
        <v>129</v>
      </c>
      <c r="C75" s="27">
        <v>56</v>
      </c>
      <c r="D75" s="27">
        <v>47</v>
      </c>
      <c r="E75" s="27">
        <v>40</v>
      </c>
      <c r="I75" t="s">
        <v>187</v>
      </c>
    </row>
    <row r="76" spans="1:20" x14ac:dyDescent="0.25">
      <c r="B76" s="27" t="s">
        <v>131</v>
      </c>
      <c r="C76" s="27">
        <v>60</v>
      </c>
      <c r="D76" s="27">
        <v>78</v>
      </c>
      <c r="E76" s="27">
        <v>65</v>
      </c>
      <c r="H76" t="s">
        <v>124</v>
      </c>
      <c r="I76" t="s">
        <v>188</v>
      </c>
    </row>
    <row r="77" spans="1:20" x14ac:dyDescent="0.25">
      <c r="B77" s="27" t="s">
        <v>133</v>
      </c>
      <c r="C77" s="27">
        <v>72</v>
      </c>
      <c r="D77" s="27">
        <v>79</v>
      </c>
      <c r="E77" s="27">
        <v>66</v>
      </c>
    </row>
    <row r="78" spans="1:20" x14ac:dyDescent="0.25">
      <c r="B78" s="27" t="s">
        <v>134</v>
      </c>
      <c r="C78" s="27">
        <v>61</v>
      </c>
      <c r="D78" s="27">
        <v>58</v>
      </c>
      <c r="E78" s="27">
        <v>41</v>
      </c>
    </row>
    <row r="79" spans="1:20" x14ac:dyDescent="0.25">
      <c r="B79" s="27" t="s">
        <v>135</v>
      </c>
      <c r="C79" s="27">
        <v>72</v>
      </c>
      <c r="D79" s="27">
        <v>80</v>
      </c>
      <c r="E79" s="27">
        <v>66</v>
      </c>
      <c r="H79" t="s">
        <v>136</v>
      </c>
    </row>
    <row r="80" spans="1:20" x14ac:dyDescent="0.25">
      <c r="B80" s="27" t="s">
        <v>137</v>
      </c>
      <c r="C80" s="27">
        <v>70</v>
      </c>
      <c r="D80" s="27">
        <v>77</v>
      </c>
      <c r="E80" s="27">
        <v>36</v>
      </c>
      <c r="H80" t="s">
        <v>138</v>
      </c>
      <c r="N80" t="s">
        <v>139</v>
      </c>
      <c r="T80" t="s">
        <v>140</v>
      </c>
    </row>
    <row r="81" spans="1:24" x14ac:dyDescent="0.25">
      <c r="B81" s="27" t="s">
        <v>141</v>
      </c>
      <c r="C81" s="27">
        <v>56.000000000000007</v>
      </c>
      <c r="D81" s="27">
        <v>51</v>
      </c>
      <c r="E81" s="27">
        <v>50</v>
      </c>
      <c r="K81">
        <v>2.1059999999999999</v>
      </c>
      <c r="L81">
        <v>2.0030000000000001</v>
      </c>
      <c r="Q81">
        <v>2.1059999999999999</v>
      </c>
      <c r="R81">
        <v>2.0030000000000001</v>
      </c>
      <c r="W81">
        <v>2.1059999999999999</v>
      </c>
      <c r="X81">
        <v>2.0030000000000001</v>
      </c>
    </row>
    <row r="82" spans="1:24" x14ac:dyDescent="0.25">
      <c r="B82" s="27" t="s">
        <v>142</v>
      </c>
      <c r="C82" s="27">
        <v>30</v>
      </c>
      <c r="D82" s="27">
        <v>30</v>
      </c>
      <c r="E82" s="27">
        <v>28</v>
      </c>
      <c r="J82" t="s">
        <v>128</v>
      </c>
      <c r="K82" t="s">
        <v>127</v>
      </c>
      <c r="L82" t="s">
        <v>126</v>
      </c>
      <c r="P82" t="s">
        <v>126</v>
      </c>
      <c r="Q82" t="s">
        <v>128</v>
      </c>
      <c r="R82" t="s">
        <v>127</v>
      </c>
      <c r="V82" t="s">
        <v>128</v>
      </c>
      <c r="W82" t="s">
        <v>126</v>
      </c>
      <c r="X82" t="s">
        <v>127</v>
      </c>
    </row>
    <row r="83" spans="1:24" x14ac:dyDescent="0.25">
      <c r="B83" s="27" t="s">
        <v>143</v>
      </c>
      <c r="C83" s="27">
        <v>92</v>
      </c>
      <c r="D83" s="27">
        <v>86</v>
      </c>
      <c r="E83" s="27">
        <v>86</v>
      </c>
      <c r="J83">
        <v>40</v>
      </c>
      <c r="K83">
        <v>47</v>
      </c>
      <c r="L83">
        <v>56</v>
      </c>
      <c r="P83">
        <v>60</v>
      </c>
      <c r="Q83">
        <v>65</v>
      </c>
      <c r="R83">
        <v>78</v>
      </c>
      <c r="V83">
        <v>66</v>
      </c>
      <c r="W83">
        <v>72</v>
      </c>
      <c r="X83">
        <v>79</v>
      </c>
    </row>
    <row r="84" spans="1:24" x14ac:dyDescent="0.25">
      <c r="B84" s="27" t="s">
        <v>144</v>
      </c>
      <c r="C84" s="27">
        <v>66</v>
      </c>
      <c r="D84" s="27">
        <v>69</v>
      </c>
      <c r="E84" s="27">
        <v>54</v>
      </c>
      <c r="H84" t="s">
        <v>128</v>
      </c>
      <c r="I84">
        <v>40</v>
      </c>
      <c r="J84">
        <v>0</v>
      </c>
      <c r="K84" t="s">
        <v>145</v>
      </c>
      <c r="L84" t="s">
        <v>146</v>
      </c>
      <c r="N84" t="s">
        <v>126</v>
      </c>
      <c r="O84">
        <v>60</v>
      </c>
      <c r="P84">
        <v>0</v>
      </c>
      <c r="Q84" t="s">
        <v>147</v>
      </c>
      <c r="R84" t="s">
        <v>148</v>
      </c>
      <c r="T84" t="s">
        <v>128</v>
      </c>
      <c r="U84">
        <v>66</v>
      </c>
      <c r="V84">
        <v>0</v>
      </c>
      <c r="W84">
        <f>W83-U84</f>
        <v>6</v>
      </c>
      <c r="X84">
        <f>X83-U84</f>
        <v>13</v>
      </c>
    </row>
    <row r="85" spans="1:24" x14ac:dyDescent="0.25">
      <c r="B85" s="27" t="s">
        <v>149</v>
      </c>
      <c r="C85" s="27">
        <v>80</v>
      </c>
      <c r="D85" s="27">
        <v>89</v>
      </c>
      <c r="E85" s="27">
        <v>71</v>
      </c>
      <c r="H85" t="s">
        <v>127</v>
      </c>
      <c r="I85">
        <v>47</v>
      </c>
      <c r="K85">
        <v>0</v>
      </c>
      <c r="L85" t="s">
        <v>150</v>
      </c>
      <c r="N85" t="s">
        <v>128</v>
      </c>
      <c r="O85">
        <v>65</v>
      </c>
      <c r="Q85">
        <v>0</v>
      </c>
      <c r="R85" t="s">
        <v>151</v>
      </c>
      <c r="T85" t="s">
        <v>126</v>
      </c>
      <c r="U85">
        <v>72</v>
      </c>
      <c r="W85">
        <v>0</v>
      </c>
      <c r="X85">
        <f>X83-U85</f>
        <v>7</v>
      </c>
    </row>
    <row r="86" spans="1:24" x14ac:dyDescent="0.25">
      <c r="B86" s="27" t="s">
        <v>152</v>
      </c>
      <c r="C86" s="27">
        <v>64</v>
      </c>
      <c r="D86" s="27">
        <v>49</v>
      </c>
      <c r="E86" s="27">
        <v>51</v>
      </c>
      <c r="H86" t="s">
        <v>126</v>
      </c>
      <c r="I86">
        <v>56</v>
      </c>
      <c r="J86" t="s">
        <v>153</v>
      </c>
      <c r="L86">
        <v>0</v>
      </c>
      <c r="N86" t="s">
        <v>127</v>
      </c>
      <c r="O86">
        <v>78</v>
      </c>
      <c r="P86" t="s">
        <v>153</v>
      </c>
      <c r="R86">
        <v>0</v>
      </c>
      <c r="T86" t="s">
        <v>127</v>
      </c>
      <c r="U86">
        <v>79</v>
      </c>
      <c r="V86" t="s">
        <v>153</v>
      </c>
      <c r="X86">
        <v>0</v>
      </c>
    </row>
    <row r="87" spans="1:24" x14ac:dyDescent="0.25">
      <c r="B87" s="27" t="s">
        <v>154</v>
      </c>
      <c r="C87" s="27">
        <v>58</v>
      </c>
      <c r="D87" s="27">
        <v>44</v>
      </c>
      <c r="E87" s="27">
        <v>65</v>
      </c>
      <c r="K87" t="s">
        <v>155</v>
      </c>
      <c r="Q87" t="s">
        <v>155</v>
      </c>
      <c r="W87" t="s">
        <v>155</v>
      </c>
    </row>
    <row r="88" spans="1:24" x14ac:dyDescent="0.25">
      <c r="L88" t="s">
        <v>156</v>
      </c>
      <c r="R88" t="s">
        <v>156</v>
      </c>
      <c r="X88" t="s">
        <v>156</v>
      </c>
    </row>
    <row r="89" spans="1:24" x14ac:dyDescent="0.25">
      <c r="A89" t="s">
        <v>157</v>
      </c>
      <c r="G89" t="s">
        <v>158</v>
      </c>
      <c r="M89" t="s">
        <v>159</v>
      </c>
      <c r="S89" s="27" t="s">
        <v>160</v>
      </c>
      <c r="T89" s="27"/>
      <c r="U89" s="27"/>
      <c r="V89" s="27"/>
      <c r="W89" s="27"/>
    </row>
    <row r="90" spans="1:24" x14ac:dyDescent="0.25">
      <c r="D90">
        <v>2.1059999999999999</v>
      </c>
      <c r="E90">
        <v>2.0030000000000001</v>
      </c>
      <c r="J90">
        <v>2.1059999999999999</v>
      </c>
      <c r="K90">
        <v>2.0030000000000001</v>
      </c>
      <c r="P90">
        <v>2.1059999999999999</v>
      </c>
      <c r="Q90">
        <v>2.0030000000000001</v>
      </c>
      <c r="S90" s="27"/>
      <c r="T90" s="27"/>
      <c r="U90" s="27"/>
      <c r="V90" s="27">
        <v>2.1059999999999999</v>
      </c>
      <c r="W90" s="27">
        <v>2.0030000000000001</v>
      </c>
    </row>
    <row r="91" spans="1:24" x14ac:dyDescent="0.25">
      <c r="C91" t="str">
        <f>A93</f>
        <v>p2</v>
      </c>
      <c r="D91" t="str">
        <f>A94</f>
        <v>p1</v>
      </c>
      <c r="E91" t="str">
        <f>A95</f>
        <v>p0</v>
      </c>
      <c r="I91" t="str">
        <f>G93</f>
        <v>p2</v>
      </c>
      <c r="J91" t="str">
        <f>G94</f>
        <v>p0</v>
      </c>
      <c r="K91" t="str">
        <f>G95</f>
        <v>p1</v>
      </c>
      <c r="O91" t="str">
        <f>M93</f>
        <v>p2</v>
      </c>
      <c r="P91" t="str">
        <f>M94</f>
        <v>p0</v>
      </c>
      <c r="Q91" t="str">
        <f>M95</f>
        <v>p1</v>
      </c>
      <c r="S91" s="27"/>
      <c r="T91" s="27"/>
      <c r="U91" s="27" t="str">
        <f>S93</f>
        <v>p2</v>
      </c>
      <c r="V91" s="27" t="str">
        <f>S94</f>
        <v>p1</v>
      </c>
      <c r="W91" s="27" t="str">
        <f>S95</f>
        <v>p0</v>
      </c>
    </row>
    <row r="92" spans="1:24" x14ac:dyDescent="0.25">
      <c r="C92">
        <v>41</v>
      </c>
      <c r="D92">
        <v>58</v>
      </c>
      <c r="E92">
        <v>61</v>
      </c>
      <c r="I92">
        <f>H93</f>
        <v>66</v>
      </c>
      <c r="J92">
        <f>H94</f>
        <v>72</v>
      </c>
      <c r="K92">
        <f>H95</f>
        <v>80</v>
      </c>
      <c r="O92">
        <f>N93</f>
        <v>36</v>
      </c>
      <c r="P92">
        <f>N94</f>
        <v>70</v>
      </c>
      <c r="Q92">
        <f>N95</f>
        <v>77</v>
      </c>
      <c r="S92" s="27"/>
      <c r="T92" s="27"/>
      <c r="U92" s="27">
        <f>T93</f>
        <v>50</v>
      </c>
      <c r="V92" s="27">
        <f>T94</f>
        <v>51</v>
      </c>
      <c r="W92" s="27">
        <f>T95</f>
        <v>56</v>
      </c>
    </row>
    <row r="93" spans="1:24" x14ac:dyDescent="0.25">
      <c r="A93" t="s">
        <v>128</v>
      </c>
      <c r="B93">
        <v>41</v>
      </c>
      <c r="C93">
        <v>0</v>
      </c>
      <c r="D93">
        <f>D92-B93</f>
        <v>17</v>
      </c>
      <c r="E93">
        <f>E92-B93</f>
        <v>20</v>
      </c>
      <c r="G93" t="s">
        <v>128</v>
      </c>
      <c r="H93">
        <v>66</v>
      </c>
      <c r="I93">
        <v>0</v>
      </c>
      <c r="J93">
        <f>J92-H93</f>
        <v>6</v>
      </c>
      <c r="K93">
        <f>K92-H93</f>
        <v>14</v>
      </c>
      <c r="M93" t="s">
        <v>128</v>
      </c>
      <c r="N93">
        <v>36</v>
      </c>
      <c r="O93">
        <v>0</v>
      </c>
      <c r="P93">
        <f>P92-N93</f>
        <v>34</v>
      </c>
      <c r="Q93">
        <f>Q92-N93</f>
        <v>41</v>
      </c>
      <c r="S93" s="27" t="s">
        <v>128</v>
      </c>
      <c r="T93" s="27">
        <v>50</v>
      </c>
      <c r="U93" s="27">
        <v>0</v>
      </c>
      <c r="V93" s="27">
        <f>V92-T93</f>
        <v>1</v>
      </c>
      <c r="W93" s="27">
        <f>W92-T93</f>
        <v>6</v>
      </c>
    </row>
    <row r="94" spans="1:24" x14ac:dyDescent="0.25">
      <c r="A94" t="s">
        <v>127</v>
      </c>
      <c r="B94">
        <v>58</v>
      </c>
      <c r="D94">
        <v>0</v>
      </c>
      <c r="E94">
        <f>E92-B94</f>
        <v>3</v>
      </c>
      <c r="G94" t="s">
        <v>126</v>
      </c>
      <c r="H94">
        <v>72</v>
      </c>
      <c r="J94">
        <v>0</v>
      </c>
      <c r="K94">
        <f>K92-H94</f>
        <v>8</v>
      </c>
      <c r="M94" t="s">
        <v>126</v>
      </c>
      <c r="N94">
        <v>70</v>
      </c>
      <c r="P94">
        <v>0</v>
      </c>
      <c r="Q94">
        <f>Q92-N94</f>
        <v>7</v>
      </c>
      <c r="S94" s="27" t="s">
        <v>127</v>
      </c>
      <c r="T94" s="27">
        <v>51</v>
      </c>
      <c r="U94" s="27"/>
      <c r="V94" s="27">
        <v>0</v>
      </c>
      <c r="W94" s="27">
        <f>W92-T94</f>
        <v>5</v>
      </c>
    </row>
    <row r="95" spans="1:24" x14ac:dyDescent="0.25">
      <c r="A95" t="s">
        <v>126</v>
      </c>
      <c r="B95">
        <v>61</v>
      </c>
      <c r="C95" t="s">
        <v>153</v>
      </c>
      <c r="E95">
        <v>0</v>
      </c>
      <c r="G95" t="s">
        <v>127</v>
      </c>
      <c r="H95">
        <v>80</v>
      </c>
      <c r="I95" t="s">
        <v>153</v>
      </c>
      <c r="K95">
        <v>0</v>
      </c>
      <c r="M95" t="s">
        <v>127</v>
      </c>
      <c r="N95">
        <v>77</v>
      </c>
      <c r="O95" t="s">
        <v>153</v>
      </c>
      <c r="Q95">
        <v>0</v>
      </c>
      <c r="S95" s="27" t="s">
        <v>126</v>
      </c>
      <c r="T95" s="27">
        <v>56</v>
      </c>
      <c r="U95" s="27" t="s">
        <v>155</v>
      </c>
      <c r="V95" s="27"/>
      <c r="W95" s="27">
        <v>0</v>
      </c>
    </row>
    <row r="96" spans="1:24" x14ac:dyDescent="0.25">
      <c r="D96" t="s">
        <v>155</v>
      </c>
      <c r="J96" t="s">
        <v>155</v>
      </c>
      <c r="P96" t="s">
        <v>155</v>
      </c>
      <c r="S96" s="27"/>
      <c r="T96" s="27"/>
      <c r="U96" s="27"/>
      <c r="V96" s="27"/>
      <c r="W96" s="27"/>
    </row>
    <row r="97" spans="1:23" x14ac:dyDescent="0.25">
      <c r="E97" t="s">
        <v>156</v>
      </c>
      <c r="K97" t="s">
        <v>156</v>
      </c>
      <c r="Q97" t="s">
        <v>156</v>
      </c>
      <c r="S97" s="27"/>
      <c r="T97" s="27"/>
      <c r="U97" s="27"/>
      <c r="V97" s="27"/>
      <c r="W97" s="27" t="s">
        <v>156</v>
      </c>
    </row>
    <row r="99" spans="1:23" x14ac:dyDescent="0.25">
      <c r="A99" s="27" t="s">
        <v>161</v>
      </c>
      <c r="B99" s="27"/>
      <c r="C99" s="27"/>
      <c r="D99" s="27"/>
      <c r="E99" s="27"/>
      <c r="G99" t="s">
        <v>162</v>
      </c>
      <c r="M99" t="s">
        <v>163</v>
      </c>
      <c r="S99" t="s">
        <v>164</v>
      </c>
    </row>
    <row r="100" spans="1:23" x14ac:dyDescent="0.25">
      <c r="A100" s="27"/>
      <c r="B100" s="27"/>
      <c r="C100" s="27"/>
      <c r="D100" s="27">
        <v>2.1059999999999999</v>
      </c>
      <c r="E100" s="27">
        <v>2.0030000000000001</v>
      </c>
      <c r="J100">
        <v>2.1059999999999999</v>
      </c>
      <c r="K100">
        <v>2.0030000000000001</v>
      </c>
      <c r="P100">
        <v>2.1059999999999999</v>
      </c>
      <c r="Q100">
        <v>2.0030000000000001</v>
      </c>
      <c r="V100">
        <v>2.1059999999999999</v>
      </c>
      <c r="W100">
        <v>2.0030000000000001</v>
      </c>
    </row>
    <row r="101" spans="1:23" x14ac:dyDescent="0.25">
      <c r="A101" s="27"/>
      <c r="B101" s="27"/>
      <c r="C101" s="27" t="str">
        <f>A103</f>
        <v>p2</v>
      </c>
      <c r="D101" s="27" t="str">
        <f>A104</f>
        <v>p1</v>
      </c>
      <c r="E101" s="27" t="str">
        <f>A105</f>
        <v>p0</v>
      </c>
      <c r="I101" t="str">
        <f>G103</f>
        <v>p2</v>
      </c>
      <c r="J101" t="str">
        <f>G104</f>
        <v>p1</v>
      </c>
      <c r="K101" t="str">
        <f>G105</f>
        <v>p0</v>
      </c>
      <c r="O101" t="str">
        <f>M103</f>
        <v>p2</v>
      </c>
      <c r="P101" t="str">
        <f>M104</f>
        <v>p0</v>
      </c>
      <c r="Q101" t="str">
        <f>M105</f>
        <v>p1</v>
      </c>
      <c r="U101" t="str">
        <f>S103</f>
        <v>p2</v>
      </c>
      <c r="V101" t="str">
        <f>S104</f>
        <v>p0</v>
      </c>
      <c r="W101" t="str">
        <f>S105</f>
        <v>p1</v>
      </c>
    </row>
    <row r="102" spans="1:23" x14ac:dyDescent="0.25">
      <c r="A102" s="27"/>
      <c r="B102" s="27"/>
      <c r="C102" s="27">
        <f>B103</f>
        <v>28</v>
      </c>
      <c r="D102" s="27">
        <f>B104</f>
        <v>30</v>
      </c>
      <c r="E102" s="27">
        <f>B105</f>
        <v>30</v>
      </c>
      <c r="I102">
        <f>H103</f>
        <v>86</v>
      </c>
      <c r="J102">
        <f>H104</f>
        <v>86</v>
      </c>
      <c r="K102">
        <f>H105</f>
        <v>92</v>
      </c>
      <c r="O102">
        <f>N103</f>
        <v>54</v>
      </c>
      <c r="P102">
        <f>N104</f>
        <v>66</v>
      </c>
      <c r="Q102">
        <f>N105</f>
        <v>69</v>
      </c>
      <c r="U102">
        <f>T103</f>
        <v>71</v>
      </c>
      <c r="V102">
        <f>T104</f>
        <v>80</v>
      </c>
      <c r="W102">
        <f>T105</f>
        <v>89</v>
      </c>
    </row>
    <row r="103" spans="1:23" x14ac:dyDescent="0.25">
      <c r="A103" s="27" t="s">
        <v>128</v>
      </c>
      <c r="B103" s="27">
        <v>28</v>
      </c>
      <c r="C103" s="27">
        <v>0</v>
      </c>
      <c r="D103" s="27">
        <f>D102-B103</f>
        <v>2</v>
      </c>
      <c r="E103" s="27">
        <f>E102-B103</f>
        <v>2</v>
      </c>
      <c r="G103" t="s">
        <v>128</v>
      </c>
      <c r="H103">
        <v>86</v>
      </c>
      <c r="I103">
        <v>0</v>
      </c>
      <c r="J103">
        <f>J102-H103</f>
        <v>0</v>
      </c>
      <c r="K103">
        <f>K102-H103</f>
        <v>6</v>
      </c>
      <c r="M103" t="s">
        <v>128</v>
      </c>
      <c r="N103">
        <v>54</v>
      </c>
      <c r="O103">
        <v>0</v>
      </c>
      <c r="P103">
        <f>P102-N103</f>
        <v>12</v>
      </c>
      <c r="Q103">
        <f>Q102-N103</f>
        <v>15</v>
      </c>
      <c r="S103" t="s">
        <v>128</v>
      </c>
      <c r="T103">
        <v>71</v>
      </c>
      <c r="U103">
        <v>0</v>
      </c>
      <c r="V103">
        <f>V102-T103</f>
        <v>9</v>
      </c>
      <c r="W103">
        <f>W102-T103</f>
        <v>18</v>
      </c>
    </row>
    <row r="104" spans="1:23" x14ac:dyDescent="0.25">
      <c r="A104" s="27" t="s">
        <v>127</v>
      </c>
      <c r="B104" s="27">
        <v>30</v>
      </c>
      <c r="C104" s="27"/>
      <c r="D104" s="27">
        <v>0</v>
      </c>
      <c r="E104" s="27">
        <f>E102-B104</f>
        <v>0</v>
      </c>
      <c r="G104" t="s">
        <v>127</v>
      </c>
      <c r="H104">
        <v>86</v>
      </c>
      <c r="J104">
        <v>0</v>
      </c>
      <c r="K104">
        <f>K102-H104</f>
        <v>6</v>
      </c>
      <c r="M104" t="s">
        <v>126</v>
      </c>
      <c r="N104">
        <v>66</v>
      </c>
      <c r="P104">
        <v>0</v>
      </c>
      <c r="Q104">
        <f>Q102-N104</f>
        <v>3</v>
      </c>
      <c r="S104" t="s">
        <v>126</v>
      </c>
      <c r="T104">
        <v>80</v>
      </c>
      <c r="V104">
        <v>0</v>
      </c>
      <c r="W104">
        <f>W102-T104</f>
        <v>9</v>
      </c>
    </row>
    <row r="105" spans="1:23" x14ac:dyDescent="0.25">
      <c r="A105" s="27" t="s">
        <v>126</v>
      </c>
      <c r="B105" s="27">
        <v>30</v>
      </c>
      <c r="C105" s="27"/>
      <c r="D105" s="27"/>
      <c r="E105" s="27">
        <v>0</v>
      </c>
      <c r="G105" t="s">
        <v>126</v>
      </c>
      <c r="H105">
        <v>92</v>
      </c>
      <c r="I105" t="s">
        <v>155</v>
      </c>
      <c r="K105">
        <v>0</v>
      </c>
      <c r="M105" t="s">
        <v>127</v>
      </c>
      <c r="N105">
        <v>69</v>
      </c>
      <c r="O105" t="s">
        <v>153</v>
      </c>
      <c r="Q105">
        <v>0</v>
      </c>
      <c r="S105" t="s">
        <v>127</v>
      </c>
      <c r="T105">
        <v>89</v>
      </c>
      <c r="U105" t="s">
        <v>153</v>
      </c>
      <c r="W105">
        <v>0</v>
      </c>
    </row>
    <row r="106" spans="1:23" x14ac:dyDescent="0.25">
      <c r="A106" s="27"/>
      <c r="B106" s="27"/>
      <c r="C106" s="27"/>
      <c r="D106" s="27"/>
      <c r="E106" s="27"/>
      <c r="P106" t="s">
        <v>155</v>
      </c>
      <c r="V106" t="s">
        <v>155</v>
      </c>
    </row>
    <row r="107" spans="1:23" x14ac:dyDescent="0.25">
      <c r="A107" s="27"/>
      <c r="B107" s="27"/>
      <c r="C107" s="27"/>
      <c r="D107" s="27"/>
      <c r="E107" s="27" t="s">
        <v>156</v>
      </c>
      <c r="K107" t="s">
        <v>156</v>
      </c>
      <c r="Q107" t="s">
        <v>156</v>
      </c>
      <c r="W107" t="s">
        <v>156</v>
      </c>
    </row>
    <row r="108" spans="1:23" x14ac:dyDescent="0.25">
      <c r="A108" s="27"/>
      <c r="B108" s="27"/>
      <c r="C108" s="27"/>
      <c r="D108" s="27"/>
      <c r="E108" s="27"/>
    </row>
    <row r="109" spans="1:23" x14ac:dyDescent="0.25">
      <c r="A109" s="27" t="s">
        <v>165</v>
      </c>
      <c r="B109" s="27"/>
      <c r="C109" s="27"/>
      <c r="D109" s="27"/>
      <c r="E109" s="27"/>
      <c r="G109" t="s">
        <v>166</v>
      </c>
    </row>
    <row r="110" spans="1:23" x14ac:dyDescent="0.25">
      <c r="A110" s="27"/>
      <c r="B110" s="27"/>
      <c r="C110" s="27"/>
      <c r="D110" s="27">
        <v>2.1059999999999999</v>
      </c>
      <c r="E110" s="27">
        <v>2.0030000000000001</v>
      </c>
      <c r="J110">
        <v>2.1059999999999999</v>
      </c>
      <c r="K110">
        <v>2.0030000000000001</v>
      </c>
    </row>
    <row r="111" spans="1:23" x14ac:dyDescent="0.25">
      <c r="A111" s="27"/>
      <c r="B111" s="27"/>
      <c r="C111" s="27" t="str">
        <f>A113</f>
        <v>p1</v>
      </c>
      <c r="D111" s="27" t="str">
        <f>A114</f>
        <v>p2</v>
      </c>
      <c r="E111" s="27" t="str">
        <f>A115</f>
        <v>p0</v>
      </c>
      <c r="I111" t="str">
        <f>G113</f>
        <v>p1</v>
      </c>
      <c r="J111" t="str">
        <f>G114</f>
        <v>p0</v>
      </c>
      <c r="K111" t="str">
        <f>G115</f>
        <v>p2</v>
      </c>
    </row>
    <row r="112" spans="1:23" x14ac:dyDescent="0.25">
      <c r="A112" s="27"/>
      <c r="B112" s="27"/>
      <c r="C112" s="27">
        <f>B113</f>
        <v>49</v>
      </c>
      <c r="D112" s="27">
        <f>B114</f>
        <v>51</v>
      </c>
      <c r="E112" s="27">
        <f>B115</f>
        <v>64</v>
      </c>
      <c r="I112">
        <f>H113</f>
        <v>44</v>
      </c>
      <c r="J112">
        <f>H114</f>
        <v>58</v>
      </c>
      <c r="K112">
        <f>H115</f>
        <v>65</v>
      </c>
    </row>
    <row r="113" spans="1:11" x14ac:dyDescent="0.25">
      <c r="A113" s="27" t="s">
        <v>127</v>
      </c>
      <c r="B113" s="27">
        <v>49</v>
      </c>
      <c r="C113" s="27">
        <v>0</v>
      </c>
      <c r="D113" s="27">
        <f>D112-B113</f>
        <v>2</v>
      </c>
      <c r="E113" s="27">
        <f>E112-B113</f>
        <v>15</v>
      </c>
      <c r="G113" t="s">
        <v>127</v>
      </c>
      <c r="H113">
        <v>44</v>
      </c>
      <c r="I113">
        <v>0</v>
      </c>
      <c r="J113">
        <f>J112-H113</f>
        <v>14</v>
      </c>
      <c r="K113">
        <f>K112-H113</f>
        <v>21</v>
      </c>
    </row>
    <row r="114" spans="1:11" x14ac:dyDescent="0.25">
      <c r="A114" s="27" t="s">
        <v>128</v>
      </c>
      <c r="B114" s="27">
        <v>51</v>
      </c>
      <c r="C114" s="27"/>
      <c r="D114" s="27">
        <v>0</v>
      </c>
      <c r="E114" s="27">
        <f>E112-B114</f>
        <v>13</v>
      </c>
      <c r="G114" t="s">
        <v>126</v>
      </c>
      <c r="H114">
        <v>58</v>
      </c>
      <c r="J114">
        <v>0</v>
      </c>
      <c r="K114">
        <f>K112-H114</f>
        <v>7</v>
      </c>
    </row>
    <row r="115" spans="1:11" x14ac:dyDescent="0.25">
      <c r="A115" s="27" t="s">
        <v>126</v>
      </c>
      <c r="B115" s="27">
        <v>64</v>
      </c>
      <c r="C115" s="27" t="s">
        <v>155</v>
      </c>
      <c r="D115" s="27"/>
      <c r="E115" s="27">
        <v>0</v>
      </c>
      <c r="G115" t="s">
        <v>128</v>
      </c>
      <c r="H115">
        <v>65</v>
      </c>
      <c r="I115" t="s">
        <v>153</v>
      </c>
      <c r="K115">
        <v>0</v>
      </c>
    </row>
    <row r="116" spans="1:11" x14ac:dyDescent="0.25">
      <c r="A116" s="27"/>
      <c r="B116" s="27"/>
      <c r="C116" s="27"/>
      <c r="D116" s="27"/>
      <c r="E116" s="27"/>
      <c r="J116" t="s">
        <v>155</v>
      </c>
    </row>
    <row r="117" spans="1:11" x14ac:dyDescent="0.25">
      <c r="E117" t="s">
        <v>156</v>
      </c>
      <c r="K117" t="s">
        <v>156</v>
      </c>
    </row>
    <row r="120" spans="1:11" x14ac:dyDescent="0.25">
      <c r="A120" s="27" t="s">
        <v>119</v>
      </c>
      <c r="B120" s="27"/>
      <c r="C120" s="27"/>
      <c r="D120" s="27"/>
      <c r="F120" t="s">
        <v>167</v>
      </c>
    </row>
    <row r="121" spans="1:11" x14ac:dyDescent="0.25">
      <c r="A121" s="27"/>
      <c r="B121" s="27"/>
      <c r="C121" s="27"/>
      <c r="D121" s="27"/>
    </row>
    <row r="122" spans="1:11" x14ac:dyDescent="0.25">
      <c r="A122" s="27" t="s">
        <v>122</v>
      </c>
      <c r="B122" s="27"/>
      <c r="C122" s="27" t="s">
        <v>123</v>
      </c>
      <c r="D122" s="27"/>
      <c r="F122" t="s">
        <v>120</v>
      </c>
      <c r="G122" t="s">
        <v>121</v>
      </c>
    </row>
    <row r="123" spans="1:11" x14ac:dyDescent="0.25">
      <c r="A123" s="27"/>
      <c r="B123" s="27" t="s">
        <v>126</v>
      </c>
      <c r="C123" s="27" t="s">
        <v>127</v>
      </c>
      <c r="D123" s="27" t="s">
        <v>128</v>
      </c>
    </row>
    <row r="124" spans="1:11" x14ac:dyDescent="0.25">
      <c r="A124" s="27" t="s">
        <v>129</v>
      </c>
      <c r="B124" s="27">
        <v>56</v>
      </c>
      <c r="C124" s="27">
        <v>47</v>
      </c>
      <c r="D124" s="27">
        <v>40</v>
      </c>
      <c r="F124" t="s">
        <v>124</v>
      </c>
      <c r="G124" t="s">
        <v>168</v>
      </c>
    </row>
    <row r="125" spans="1:11" x14ac:dyDescent="0.25">
      <c r="A125" s="27" t="s">
        <v>131</v>
      </c>
      <c r="B125" s="27">
        <v>60</v>
      </c>
      <c r="C125" s="27">
        <v>78</v>
      </c>
      <c r="D125" s="27">
        <v>65</v>
      </c>
    </row>
    <row r="126" spans="1:11" x14ac:dyDescent="0.25">
      <c r="A126" s="27" t="s">
        <v>133</v>
      </c>
      <c r="B126" s="27">
        <v>72</v>
      </c>
      <c r="C126" s="27">
        <v>79</v>
      </c>
      <c r="D126" s="27">
        <v>66</v>
      </c>
      <c r="G126" t="s">
        <v>189</v>
      </c>
    </row>
    <row r="127" spans="1:11" x14ac:dyDescent="0.25">
      <c r="A127" s="27" t="s">
        <v>134</v>
      </c>
      <c r="B127" s="27">
        <v>61</v>
      </c>
      <c r="C127" s="27">
        <v>58</v>
      </c>
      <c r="D127" s="27">
        <v>41</v>
      </c>
      <c r="F127" t="s">
        <v>124</v>
      </c>
      <c r="G127" t="s">
        <v>190</v>
      </c>
    </row>
    <row r="128" spans="1:11" x14ac:dyDescent="0.25">
      <c r="A128" s="27" t="s">
        <v>135</v>
      </c>
      <c r="B128" s="27">
        <v>72</v>
      </c>
      <c r="C128" s="27">
        <v>80</v>
      </c>
      <c r="D128" s="27">
        <v>66</v>
      </c>
    </row>
    <row r="129" spans="1:20" x14ac:dyDescent="0.25">
      <c r="A129" s="27" t="s">
        <v>137</v>
      </c>
      <c r="B129" s="27">
        <v>70</v>
      </c>
      <c r="C129" s="27">
        <v>77</v>
      </c>
      <c r="D129" s="27">
        <v>36</v>
      </c>
    </row>
    <row r="130" spans="1:20" x14ac:dyDescent="0.25">
      <c r="A130" s="27" t="s">
        <v>141</v>
      </c>
      <c r="B130" s="27">
        <v>56.000000000000007</v>
      </c>
      <c r="C130" s="27">
        <v>51</v>
      </c>
      <c r="D130" s="27">
        <v>50</v>
      </c>
      <c r="F130" t="s">
        <v>136</v>
      </c>
    </row>
    <row r="131" spans="1:20" x14ac:dyDescent="0.25">
      <c r="A131" s="27" t="s">
        <v>142</v>
      </c>
      <c r="B131" s="27">
        <v>30</v>
      </c>
      <c r="C131" s="27">
        <v>30</v>
      </c>
      <c r="D131" s="27">
        <v>28</v>
      </c>
    </row>
    <row r="132" spans="1:20" x14ac:dyDescent="0.25">
      <c r="A132" s="27" t="s">
        <v>143</v>
      </c>
      <c r="B132" s="27">
        <v>92</v>
      </c>
      <c r="C132" s="27">
        <v>86</v>
      </c>
      <c r="D132" s="27">
        <v>86</v>
      </c>
    </row>
    <row r="133" spans="1:20" x14ac:dyDescent="0.25">
      <c r="A133" s="27" t="s">
        <v>144</v>
      </c>
      <c r="B133" s="27">
        <v>66</v>
      </c>
      <c r="C133" s="27">
        <v>69</v>
      </c>
      <c r="D133" s="27">
        <v>54</v>
      </c>
      <c r="F133" t="s">
        <v>171</v>
      </c>
    </row>
    <row r="134" spans="1:20" x14ac:dyDescent="0.25">
      <c r="A134" s="27" t="s">
        <v>149</v>
      </c>
      <c r="B134" s="27">
        <v>80</v>
      </c>
      <c r="C134" s="27">
        <v>89</v>
      </c>
      <c r="D134" s="27">
        <v>71</v>
      </c>
      <c r="I134">
        <v>2.3839999999999999</v>
      </c>
      <c r="J134">
        <v>2.3730000000000002</v>
      </c>
      <c r="K134">
        <v>2.3610000000000002</v>
      </c>
      <c r="L134">
        <v>2.347</v>
      </c>
      <c r="M134">
        <v>2.331</v>
      </c>
      <c r="N134">
        <v>2.3109999999999999</v>
      </c>
      <c r="O134">
        <v>2.2879999999999998</v>
      </c>
      <c r="P134">
        <v>2.258</v>
      </c>
      <c r="Q134">
        <v>2.2210000000000001</v>
      </c>
      <c r="R134">
        <v>2.173</v>
      </c>
      <c r="S134">
        <v>2.1059999999999999</v>
      </c>
      <c r="T134">
        <v>2.0030000000000001</v>
      </c>
    </row>
    <row r="135" spans="1:20" x14ac:dyDescent="0.25">
      <c r="A135" s="27" t="s">
        <v>152</v>
      </c>
      <c r="B135" s="27">
        <v>64</v>
      </c>
      <c r="C135" s="27">
        <v>49</v>
      </c>
      <c r="D135" s="27">
        <v>51</v>
      </c>
      <c r="H135" t="str">
        <f>F137</f>
        <v>b8</v>
      </c>
      <c r="I135" t="str">
        <f>F138</f>
        <v>b1</v>
      </c>
      <c r="J135" t="str">
        <f>F139</f>
        <v>b7</v>
      </c>
      <c r="K135" t="str">
        <f>F140</f>
        <v>b13</v>
      </c>
      <c r="L135" t="str">
        <f>F141</f>
        <v>b2</v>
      </c>
      <c r="M135" t="str">
        <f>F142</f>
        <v>b4</v>
      </c>
      <c r="N135" t="str">
        <f>F143</f>
        <v>b12</v>
      </c>
      <c r="O135" t="str">
        <f>F144</f>
        <v>b10</v>
      </c>
      <c r="P135" t="str">
        <f>F145</f>
        <v>b6</v>
      </c>
      <c r="Q135" t="str">
        <f>F146</f>
        <v>b3</v>
      </c>
      <c r="R135" t="str">
        <f>F147</f>
        <v>b5</v>
      </c>
      <c r="S135" t="str">
        <f>F148</f>
        <v>b11</v>
      </c>
      <c r="T135" t="str">
        <f>F149</f>
        <v>b9</v>
      </c>
    </row>
    <row r="136" spans="1:20" x14ac:dyDescent="0.25">
      <c r="A136" s="27" t="s">
        <v>154</v>
      </c>
      <c r="B136" s="27">
        <v>58</v>
      </c>
      <c r="C136" s="27">
        <v>44</v>
      </c>
      <c r="D136" s="27">
        <v>65</v>
      </c>
      <c r="H136" s="29">
        <f>G137</f>
        <v>30</v>
      </c>
      <c r="I136" s="29">
        <f>G138</f>
        <v>56</v>
      </c>
      <c r="J136" s="29">
        <f>G139</f>
        <v>56.000000000000007</v>
      </c>
      <c r="K136" s="29">
        <f>G140</f>
        <v>58</v>
      </c>
      <c r="L136" s="29">
        <f>G141</f>
        <v>60</v>
      </c>
      <c r="M136" s="29">
        <f>G142</f>
        <v>61</v>
      </c>
      <c r="N136" s="29">
        <f>G143</f>
        <v>64</v>
      </c>
      <c r="O136" s="29">
        <f>G144</f>
        <v>66</v>
      </c>
      <c r="P136" s="29">
        <f>G145</f>
        <v>70</v>
      </c>
      <c r="Q136" s="29">
        <f>G146</f>
        <v>72</v>
      </c>
      <c r="R136" s="29">
        <f>G147</f>
        <v>72</v>
      </c>
      <c r="S136" s="29">
        <f>G148</f>
        <v>80</v>
      </c>
      <c r="T136" s="29">
        <f>G149</f>
        <v>92</v>
      </c>
    </row>
    <row r="137" spans="1:20" x14ac:dyDescent="0.25">
      <c r="F137" t="s">
        <v>142</v>
      </c>
      <c r="G137">
        <v>30</v>
      </c>
      <c r="H137" s="27">
        <f>H136-G137</f>
        <v>0</v>
      </c>
      <c r="I137" s="27">
        <f>$I$136-G137</f>
        <v>26</v>
      </c>
      <c r="J137" s="27">
        <f>$J$136-G137</f>
        <v>26.000000000000007</v>
      </c>
      <c r="K137" s="27">
        <f>$K$136-G137</f>
        <v>28</v>
      </c>
      <c r="L137" s="27">
        <f>$L$136-G137</f>
        <v>30</v>
      </c>
      <c r="M137" s="27">
        <f t="shared" ref="M137:M142" si="8">$M$136-G137</f>
        <v>31</v>
      </c>
      <c r="N137" s="27">
        <f>$N$136-G137</f>
        <v>34</v>
      </c>
      <c r="O137" s="27">
        <f>$O$136-G137</f>
        <v>36</v>
      </c>
      <c r="P137" s="27">
        <f>$P$136-G137</f>
        <v>40</v>
      </c>
      <c r="Q137" s="27">
        <f>$Q$136-G137</f>
        <v>42</v>
      </c>
      <c r="R137" s="27">
        <f>$R$136-G137</f>
        <v>42</v>
      </c>
      <c r="S137" s="27">
        <f>$S$136-G137</f>
        <v>50</v>
      </c>
      <c r="T137" s="27">
        <f>$T$136-G137</f>
        <v>62</v>
      </c>
    </row>
    <row r="138" spans="1:20" x14ac:dyDescent="0.25">
      <c r="F138" t="s">
        <v>129</v>
      </c>
      <c r="G138">
        <v>56</v>
      </c>
      <c r="H138" s="27"/>
      <c r="I138" s="27">
        <f>$I$136-G138</f>
        <v>0</v>
      </c>
      <c r="J138" s="27">
        <f>$J$136-G138</f>
        <v>0</v>
      </c>
      <c r="K138" s="27">
        <f>$K$136-G138</f>
        <v>2</v>
      </c>
      <c r="L138" s="27">
        <f>$L$136-G138</f>
        <v>4</v>
      </c>
      <c r="M138" s="27">
        <f t="shared" si="8"/>
        <v>5</v>
      </c>
      <c r="N138" s="27">
        <f t="shared" ref="N138:N143" si="9">$N$136-G138</f>
        <v>8</v>
      </c>
      <c r="O138" s="27">
        <f t="shared" ref="O138:O144" si="10">$O$136-G138</f>
        <v>10</v>
      </c>
      <c r="P138" s="27">
        <f t="shared" ref="P138:P145" si="11">$P$136-G138</f>
        <v>14</v>
      </c>
      <c r="Q138" s="27">
        <f t="shared" ref="Q138:Q146" si="12">$Q$136-G138</f>
        <v>16</v>
      </c>
      <c r="R138" s="27">
        <f t="shared" ref="R138:R146" si="13">$R$136-G138</f>
        <v>16</v>
      </c>
      <c r="S138" s="27">
        <f t="shared" ref="S138:S148" si="14">$S$136-G138</f>
        <v>24</v>
      </c>
      <c r="T138" s="27">
        <f t="shared" ref="T138:T149" si="15">$T$136-G138</f>
        <v>36</v>
      </c>
    </row>
    <row r="139" spans="1:20" x14ac:dyDescent="0.25">
      <c r="F139" t="s">
        <v>141</v>
      </c>
      <c r="G139">
        <v>56.000000000000007</v>
      </c>
      <c r="H139" s="27" t="s">
        <v>172</v>
      </c>
      <c r="I139" s="27"/>
      <c r="J139" s="27"/>
      <c r="K139" s="27">
        <f>$K$136-G139</f>
        <v>1.9999999999999929</v>
      </c>
      <c r="L139" s="27">
        <f>$L$136-G139</f>
        <v>3.9999999999999929</v>
      </c>
      <c r="M139" s="27">
        <f t="shared" si="8"/>
        <v>4.9999999999999929</v>
      </c>
      <c r="N139" s="27">
        <f t="shared" si="9"/>
        <v>7.9999999999999929</v>
      </c>
      <c r="O139" s="27">
        <f t="shared" si="10"/>
        <v>9.9999999999999929</v>
      </c>
      <c r="P139" s="27">
        <f t="shared" si="11"/>
        <v>13.999999999999993</v>
      </c>
      <c r="Q139" s="27">
        <f t="shared" si="12"/>
        <v>15.999999999999993</v>
      </c>
      <c r="R139" s="27">
        <f t="shared" si="13"/>
        <v>15.999999999999993</v>
      </c>
      <c r="S139" s="27">
        <f t="shared" si="14"/>
        <v>23.999999999999993</v>
      </c>
      <c r="T139" s="27">
        <f t="shared" si="15"/>
        <v>35.999999999999993</v>
      </c>
    </row>
    <row r="140" spans="1:20" x14ac:dyDescent="0.25">
      <c r="A140" s="27"/>
      <c r="F140" t="s">
        <v>154</v>
      </c>
      <c r="G140">
        <v>58</v>
      </c>
      <c r="H140" s="27"/>
      <c r="I140" s="27"/>
      <c r="J140" s="27"/>
      <c r="K140" s="27">
        <f>$K$136-G140</f>
        <v>0</v>
      </c>
      <c r="L140" s="27">
        <f>$L$136-G140</f>
        <v>2</v>
      </c>
      <c r="M140" s="27">
        <f t="shared" si="8"/>
        <v>3</v>
      </c>
      <c r="N140" s="27">
        <f t="shared" si="9"/>
        <v>6</v>
      </c>
      <c r="O140" s="27">
        <f t="shared" si="10"/>
        <v>8</v>
      </c>
      <c r="P140" s="27">
        <f t="shared" si="11"/>
        <v>12</v>
      </c>
      <c r="Q140" s="27">
        <f t="shared" si="12"/>
        <v>14</v>
      </c>
      <c r="R140" s="27">
        <f t="shared" si="13"/>
        <v>14</v>
      </c>
      <c r="S140" s="27">
        <f t="shared" si="14"/>
        <v>22</v>
      </c>
      <c r="T140" s="27">
        <f t="shared" si="15"/>
        <v>34</v>
      </c>
    </row>
    <row r="141" spans="1:20" x14ac:dyDescent="0.25">
      <c r="A141" s="27"/>
      <c r="F141" t="s">
        <v>131</v>
      </c>
      <c r="G141">
        <v>60</v>
      </c>
      <c r="H141" s="27"/>
      <c r="I141" s="27"/>
      <c r="J141" s="27"/>
      <c r="K141" s="27"/>
      <c r="L141" s="27">
        <f>$L$136-G141</f>
        <v>0</v>
      </c>
      <c r="M141" s="27">
        <f t="shared" si="8"/>
        <v>1</v>
      </c>
      <c r="N141" s="27">
        <f t="shared" si="9"/>
        <v>4</v>
      </c>
      <c r="O141" s="27">
        <f t="shared" si="10"/>
        <v>6</v>
      </c>
      <c r="P141" s="27">
        <f t="shared" si="11"/>
        <v>10</v>
      </c>
      <c r="Q141" s="27">
        <f t="shared" si="12"/>
        <v>12</v>
      </c>
      <c r="R141" s="27">
        <f t="shared" si="13"/>
        <v>12</v>
      </c>
      <c r="S141" s="27">
        <f t="shared" si="14"/>
        <v>20</v>
      </c>
      <c r="T141" s="27">
        <f t="shared" si="15"/>
        <v>32</v>
      </c>
    </row>
    <row r="142" spans="1:20" x14ac:dyDescent="0.25">
      <c r="A142" s="27"/>
      <c r="F142" t="s">
        <v>134</v>
      </c>
      <c r="G142">
        <v>61</v>
      </c>
      <c r="H142" s="27"/>
      <c r="I142" s="27" t="s">
        <v>173</v>
      </c>
      <c r="J142" s="27"/>
      <c r="K142" s="27"/>
      <c r="L142" s="27"/>
      <c r="M142" s="27">
        <f t="shared" si="8"/>
        <v>0</v>
      </c>
      <c r="N142" s="27">
        <f t="shared" si="9"/>
        <v>3</v>
      </c>
      <c r="O142" s="27">
        <f t="shared" si="10"/>
        <v>5</v>
      </c>
      <c r="P142" s="27">
        <f t="shared" si="11"/>
        <v>9</v>
      </c>
      <c r="Q142" s="27">
        <f t="shared" si="12"/>
        <v>11</v>
      </c>
      <c r="R142" s="27">
        <f t="shared" si="13"/>
        <v>11</v>
      </c>
      <c r="S142" s="27">
        <f t="shared" si="14"/>
        <v>19</v>
      </c>
      <c r="T142" s="27">
        <f t="shared" si="15"/>
        <v>31</v>
      </c>
    </row>
    <row r="143" spans="1:20" x14ac:dyDescent="0.25">
      <c r="A143" s="27"/>
      <c r="F143" t="s">
        <v>152</v>
      </c>
      <c r="G143">
        <v>64</v>
      </c>
      <c r="H143" s="27"/>
      <c r="I143" s="27"/>
      <c r="J143" s="27"/>
      <c r="K143" s="27"/>
      <c r="L143" s="27" t="s">
        <v>174</v>
      </c>
      <c r="M143" s="27"/>
      <c r="N143" s="27">
        <f t="shared" si="9"/>
        <v>0</v>
      </c>
      <c r="O143" s="27">
        <f t="shared" si="10"/>
        <v>2</v>
      </c>
      <c r="P143" s="27">
        <f t="shared" si="11"/>
        <v>6</v>
      </c>
      <c r="Q143" s="27">
        <f t="shared" si="12"/>
        <v>8</v>
      </c>
      <c r="R143" s="27">
        <f t="shared" si="13"/>
        <v>8</v>
      </c>
      <c r="S143" s="27">
        <f t="shared" si="14"/>
        <v>16</v>
      </c>
      <c r="T143" s="27">
        <f t="shared" si="15"/>
        <v>28</v>
      </c>
    </row>
    <row r="144" spans="1:20" x14ac:dyDescent="0.25">
      <c r="A144" s="27"/>
      <c r="F144" t="s">
        <v>144</v>
      </c>
      <c r="G144">
        <v>66</v>
      </c>
      <c r="H144" s="27"/>
      <c r="I144" s="27"/>
      <c r="J144" s="27"/>
      <c r="K144" s="27"/>
      <c r="L144" s="27"/>
      <c r="M144" s="27" t="s">
        <v>175</v>
      </c>
      <c r="N144" s="27"/>
      <c r="O144" s="27">
        <f t="shared" si="10"/>
        <v>0</v>
      </c>
      <c r="P144" s="27">
        <f t="shared" si="11"/>
        <v>4</v>
      </c>
      <c r="Q144" s="27">
        <f t="shared" si="12"/>
        <v>6</v>
      </c>
      <c r="R144" s="27">
        <f t="shared" si="13"/>
        <v>6</v>
      </c>
      <c r="S144" s="27">
        <f t="shared" si="14"/>
        <v>14</v>
      </c>
      <c r="T144" s="27">
        <f t="shared" si="15"/>
        <v>26</v>
      </c>
    </row>
    <row r="145" spans="1:20" x14ac:dyDescent="0.25">
      <c r="A145" s="27"/>
      <c r="F145" t="s">
        <v>137</v>
      </c>
      <c r="G145">
        <v>70</v>
      </c>
      <c r="H145" s="27"/>
      <c r="I145" s="27"/>
      <c r="J145" s="27"/>
      <c r="K145" s="27"/>
      <c r="L145" s="27"/>
      <c r="M145" s="27"/>
      <c r="N145" s="27"/>
      <c r="O145" s="27"/>
      <c r="P145" s="27">
        <f t="shared" si="11"/>
        <v>0</v>
      </c>
      <c r="Q145" s="27">
        <f t="shared" si="12"/>
        <v>2</v>
      </c>
      <c r="R145" s="27">
        <f t="shared" si="13"/>
        <v>2</v>
      </c>
      <c r="S145" s="27">
        <f t="shared" si="14"/>
        <v>10</v>
      </c>
      <c r="T145" s="27">
        <f t="shared" si="15"/>
        <v>22</v>
      </c>
    </row>
    <row r="146" spans="1:20" x14ac:dyDescent="0.25">
      <c r="A146" s="27"/>
      <c r="F146" t="s">
        <v>133</v>
      </c>
      <c r="G146">
        <v>72</v>
      </c>
      <c r="H146" s="27"/>
      <c r="I146" s="27"/>
      <c r="J146" s="27"/>
      <c r="K146" s="27"/>
      <c r="L146" s="27"/>
      <c r="M146" s="27"/>
      <c r="N146" s="27"/>
      <c r="O146" s="27" t="s">
        <v>176</v>
      </c>
      <c r="P146" s="27"/>
      <c r="Q146" s="27">
        <f t="shared" si="12"/>
        <v>0</v>
      </c>
      <c r="R146" s="27">
        <f t="shared" si="13"/>
        <v>0</v>
      </c>
      <c r="S146" s="27">
        <f t="shared" si="14"/>
        <v>8</v>
      </c>
      <c r="T146" s="27">
        <f t="shared" si="15"/>
        <v>20</v>
      </c>
    </row>
    <row r="147" spans="1:20" x14ac:dyDescent="0.25">
      <c r="A147" s="27"/>
      <c r="F147" t="s">
        <v>135</v>
      </c>
      <c r="G147">
        <v>72</v>
      </c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>
        <f t="shared" si="14"/>
        <v>8</v>
      </c>
      <c r="T147" s="27">
        <f t="shared" si="15"/>
        <v>20</v>
      </c>
    </row>
    <row r="148" spans="1:20" x14ac:dyDescent="0.25">
      <c r="A148" s="27"/>
      <c r="F148" t="s">
        <v>149</v>
      </c>
      <c r="G148">
        <v>80</v>
      </c>
      <c r="H148" s="27"/>
      <c r="I148" s="27"/>
      <c r="J148" s="27"/>
      <c r="K148" s="27"/>
      <c r="L148" s="27"/>
      <c r="M148" s="27"/>
      <c r="N148" s="27"/>
      <c r="O148" s="27"/>
      <c r="P148" s="27"/>
      <c r="Q148" s="27" t="s">
        <v>153</v>
      </c>
      <c r="R148" s="27"/>
      <c r="S148" s="27">
        <f t="shared" si="14"/>
        <v>0</v>
      </c>
      <c r="T148" s="27">
        <f t="shared" si="15"/>
        <v>12</v>
      </c>
    </row>
    <row r="149" spans="1:20" x14ac:dyDescent="0.25">
      <c r="A149" s="27"/>
      <c r="F149" t="s">
        <v>143</v>
      </c>
      <c r="G149">
        <v>92</v>
      </c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>
        <f t="shared" si="15"/>
        <v>0</v>
      </c>
    </row>
    <row r="150" spans="1:20" x14ac:dyDescent="0.25">
      <c r="A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 t="s">
        <v>155</v>
      </c>
      <c r="T150" s="27"/>
    </row>
    <row r="151" spans="1:20" x14ac:dyDescent="0.25">
      <c r="A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 t="s">
        <v>156</v>
      </c>
    </row>
    <row r="152" spans="1:20" x14ac:dyDescent="0.25">
      <c r="A152" s="27"/>
    </row>
    <row r="155" spans="1:20" x14ac:dyDescent="0.25">
      <c r="A155" t="s">
        <v>177</v>
      </c>
    </row>
    <row r="156" spans="1:20" x14ac:dyDescent="0.25">
      <c r="D156">
        <v>2.3839999999999999</v>
      </c>
      <c r="E156">
        <v>2.3730000000000002</v>
      </c>
      <c r="F156">
        <v>2.3610000000000002</v>
      </c>
      <c r="G156">
        <v>2.347</v>
      </c>
      <c r="H156">
        <v>2.331</v>
      </c>
      <c r="I156">
        <v>2.3109999999999999</v>
      </c>
      <c r="J156">
        <v>2.2879999999999998</v>
      </c>
      <c r="K156">
        <v>2.258</v>
      </c>
      <c r="L156">
        <v>2.2210000000000001</v>
      </c>
      <c r="M156">
        <v>2.173</v>
      </c>
      <c r="N156">
        <v>2.1059999999999999</v>
      </c>
      <c r="O156">
        <v>2.0030000000000001</v>
      </c>
    </row>
    <row r="157" spans="1:20" x14ac:dyDescent="0.25">
      <c r="C157" t="str">
        <f>A159</f>
        <v>b8</v>
      </c>
      <c r="D157" t="str">
        <f>A160</f>
        <v>b13</v>
      </c>
      <c r="E157" t="str">
        <f>A161</f>
        <v>b1</v>
      </c>
      <c r="F157" t="str">
        <f>A162</f>
        <v>b12</v>
      </c>
      <c r="G157" t="str">
        <f>A163</f>
        <v>b7</v>
      </c>
      <c r="H157" t="str">
        <f>A164</f>
        <v>b4</v>
      </c>
      <c r="I157" t="str">
        <f>A165</f>
        <v>b10</v>
      </c>
      <c r="J157" t="str">
        <f>A166</f>
        <v>b6</v>
      </c>
      <c r="K157" t="str">
        <f>A167</f>
        <v>b2</v>
      </c>
      <c r="L157" t="str">
        <f>A168</f>
        <v>b3</v>
      </c>
      <c r="M157" t="str">
        <f>A169</f>
        <v>b5</v>
      </c>
      <c r="N157" t="str">
        <f>A170</f>
        <v>b9</v>
      </c>
      <c r="O157" t="str">
        <f>A171</f>
        <v>b11</v>
      </c>
    </row>
    <row r="158" spans="1:20" x14ac:dyDescent="0.25">
      <c r="C158" s="29">
        <f>B159</f>
        <v>30</v>
      </c>
      <c r="D158" s="29">
        <f>B160</f>
        <v>44</v>
      </c>
      <c r="E158" s="29">
        <f>B161</f>
        <v>47</v>
      </c>
      <c r="F158" s="29">
        <f>B162</f>
        <v>49</v>
      </c>
      <c r="G158" s="29">
        <f>B163</f>
        <v>51</v>
      </c>
      <c r="H158" s="29">
        <f>B164</f>
        <v>58</v>
      </c>
      <c r="I158" s="29">
        <f>B165</f>
        <v>69</v>
      </c>
      <c r="J158" s="29">
        <f>B166</f>
        <v>77</v>
      </c>
      <c r="K158" s="29">
        <f>B167</f>
        <v>78</v>
      </c>
      <c r="L158" s="29">
        <f>B168</f>
        <v>79</v>
      </c>
      <c r="M158" s="29">
        <f>B169</f>
        <v>80</v>
      </c>
      <c r="N158" s="29">
        <f>B170</f>
        <v>86</v>
      </c>
      <c r="O158" s="29">
        <f>B171</f>
        <v>89</v>
      </c>
    </row>
    <row r="159" spans="1:20" x14ac:dyDescent="0.25">
      <c r="A159" t="s">
        <v>142</v>
      </c>
      <c r="B159">
        <v>30</v>
      </c>
      <c r="C159" s="27">
        <f>C158-B159</f>
        <v>0</v>
      </c>
      <c r="D159" s="27">
        <f>$D$158-B159</f>
        <v>14</v>
      </c>
      <c r="E159" s="27">
        <f>$E$158-B159</f>
        <v>17</v>
      </c>
      <c r="F159" s="27">
        <f>$F$158-B159</f>
        <v>19</v>
      </c>
      <c r="G159" s="27">
        <f>$G$158-B159</f>
        <v>21</v>
      </c>
      <c r="H159" s="27">
        <f t="shared" ref="H159:H164" si="16">$H$158-B159</f>
        <v>28</v>
      </c>
      <c r="I159" s="27">
        <f>$I$158-B159</f>
        <v>39</v>
      </c>
      <c r="J159" s="27">
        <f>$J$158-B159</f>
        <v>47</v>
      </c>
      <c r="K159" s="27">
        <f>$K$158-B159</f>
        <v>48</v>
      </c>
      <c r="L159" s="27">
        <f>$L$158-B159</f>
        <v>49</v>
      </c>
      <c r="M159" s="27">
        <f>$M$158-B159</f>
        <v>50</v>
      </c>
      <c r="N159" s="27">
        <f>$N$158-B159</f>
        <v>56</v>
      </c>
      <c r="O159" s="27">
        <f>$O$158-B159</f>
        <v>59</v>
      </c>
    </row>
    <row r="160" spans="1:20" x14ac:dyDescent="0.25">
      <c r="A160" t="s">
        <v>154</v>
      </c>
      <c r="B160">
        <v>44</v>
      </c>
      <c r="C160" s="27"/>
      <c r="D160" s="27">
        <f>$D$158-B160</f>
        <v>0</v>
      </c>
      <c r="E160" s="27">
        <f>$E$158-B160</f>
        <v>3</v>
      </c>
      <c r="F160" s="27">
        <f>$F$158-B160</f>
        <v>5</v>
      </c>
      <c r="G160" s="27">
        <f>$G$158-B160</f>
        <v>7</v>
      </c>
      <c r="H160" s="27">
        <f t="shared" si="16"/>
        <v>14</v>
      </c>
      <c r="I160" s="27">
        <f t="shared" ref="I160:I165" si="17">$I$158-B160</f>
        <v>25</v>
      </c>
      <c r="J160" s="27">
        <f t="shared" ref="J160:J166" si="18">$J$158-B160</f>
        <v>33</v>
      </c>
      <c r="K160" s="27">
        <f t="shared" ref="K160:K167" si="19">$K$158-B160</f>
        <v>34</v>
      </c>
      <c r="L160" s="27">
        <f t="shared" ref="L160:L167" si="20">$L$158-B160</f>
        <v>35</v>
      </c>
      <c r="M160" s="27">
        <f t="shared" ref="M160:M169" si="21">$M$158-B160</f>
        <v>36</v>
      </c>
      <c r="N160" s="27">
        <f t="shared" ref="N160:N170" si="22">$N$158-B160</f>
        <v>42</v>
      </c>
      <c r="O160" s="27">
        <f t="shared" ref="O160:O171" si="23">$O$158-B160</f>
        <v>45</v>
      </c>
    </row>
    <row r="161" spans="1:15" x14ac:dyDescent="0.25">
      <c r="A161" t="s">
        <v>129</v>
      </c>
      <c r="B161">
        <v>47</v>
      </c>
      <c r="C161" s="27" t="s">
        <v>178</v>
      </c>
      <c r="D161" s="27"/>
      <c r="E161" s="27">
        <f>$E$158-B161</f>
        <v>0</v>
      </c>
      <c r="F161" s="27">
        <f>$F$158-B161</f>
        <v>2</v>
      </c>
      <c r="G161" s="27">
        <f>$G$158-B161</f>
        <v>4</v>
      </c>
      <c r="H161" s="27">
        <f t="shared" si="16"/>
        <v>11</v>
      </c>
      <c r="I161" s="27">
        <f t="shared" si="17"/>
        <v>22</v>
      </c>
      <c r="J161" s="27">
        <f t="shared" si="18"/>
        <v>30</v>
      </c>
      <c r="K161" s="27">
        <f t="shared" si="19"/>
        <v>31</v>
      </c>
      <c r="L161" s="27">
        <f t="shared" si="20"/>
        <v>32</v>
      </c>
      <c r="M161" s="27">
        <f t="shared" si="21"/>
        <v>33</v>
      </c>
      <c r="N161" s="27">
        <f t="shared" si="22"/>
        <v>39</v>
      </c>
      <c r="O161" s="27">
        <f t="shared" si="23"/>
        <v>42</v>
      </c>
    </row>
    <row r="162" spans="1:15" x14ac:dyDescent="0.25">
      <c r="A162" t="s">
        <v>152</v>
      </c>
      <c r="B162">
        <v>49</v>
      </c>
      <c r="C162" s="27"/>
      <c r="D162" s="27" t="s">
        <v>179</v>
      </c>
      <c r="E162" s="27"/>
      <c r="F162" s="27">
        <f>$F$158-B162</f>
        <v>0</v>
      </c>
      <c r="G162" s="27">
        <f>$G$158-B162</f>
        <v>2</v>
      </c>
      <c r="H162" s="27">
        <f t="shared" si="16"/>
        <v>9</v>
      </c>
      <c r="I162" s="27">
        <f t="shared" si="17"/>
        <v>20</v>
      </c>
      <c r="J162" s="27">
        <f t="shared" si="18"/>
        <v>28</v>
      </c>
      <c r="K162" s="27">
        <f t="shared" si="19"/>
        <v>29</v>
      </c>
      <c r="L162" s="27">
        <f t="shared" si="20"/>
        <v>30</v>
      </c>
      <c r="M162" s="27">
        <f t="shared" si="21"/>
        <v>31</v>
      </c>
      <c r="N162" s="27">
        <f t="shared" si="22"/>
        <v>37</v>
      </c>
      <c r="O162" s="27">
        <f t="shared" si="23"/>
        <v>40</v>
      </c>
    </row>
    <row r="163" spans="1:15" x14ac:dyDescent="0.25">
      <c r="A163" t="s">
        <v>141</v>
      </c>
      <c r="B163">
        <v>51</v>
      </c>
      <c r="C163" s="27"/>
      <c r="D163" s="27"/>
      <c r="E163" s="27"/>
      <c r="F163" s="27"/>
      <c r="G163" s="27">
        <f>$G$158-B163</f>
        <v>0</v>
      </c>
      <c r="H163" s="27">
        <f t="shared" si="16"/>
        <v>7</v>
      </c>
      <c r="I163" s="27">
        <f t="shared" si="17"/>
        <v>18</v>
      </c>
      <c r="J163" s="27">
        <f t="shared" si="18"/>
        <v>26</v>
      </c>
      <c r="K163" s="27">
        <f t="shared" si="19"/>
        <v>27</v>
      </c>
      <c r="L163" s="27">
        <f t="shared" si="20"/>
        <v>28</v>
      </c>
      <c r="M163" s="27">
        <f t="shared" si="21"/>
        <v>29</v>
      </c>
      <c r="N163" s="27">
        <f t="shared" si="22"/>
        <v>35</v>
      </c>
      <c r="O163" s="27">
        <f t="shared" si="23"/>
        <v>38</v>
      </c>
    </row>
    <row r="164" spans="1:15" x14ac:dyDescent="0.25">
      <c r="A164" t="s">
        <v>134</v>
      </c>
      <c r="B164">
        <v>58</v>
      </c>
      <c r="C164" s="27"/>
      <c r="D164" s="27"/>
      <c r="E164" s="27" t="s">
        <v>172</v>
      </c>
      <c r="F164" s="27"/>
      <c r="G164" s="27"/>
      <c r="H164" s="27">
        <f t="shared" si="16"/>
        <v>0</v>
      </c>
      <c r="I164" s="27">
        <f t="shared" si="17"/>
        <v>11</v>
      </c>
      <c r="J164" s="27">
        <f t="shared" si="18"/>
        <v>19</v>
      </c>
      <c r="K164" s="27">
        <f t="shared" si="19"/>
        <v>20</v>
      </c>
      <c r="L164" s="27">
        <f t="shared" si="20"/>
        <v>21</v>
      </c>
      <c r="M164" s="27">
        <f t="shared" si="21"/>
        <v>22</v>
      </c>
      <c r="N164" s="27">
        <f t="shared" si="22"/>
        <v>28</v>
      </c>
      <c r="O164" s="27">
        <f t="shared" si="23"/>
        <v>31</v>
      </c>
    </row>
    <row r="165" spans="1:15" x14ac:dyDescent="0.25">
      <c r="A165" t="s">
        <v>144</v>
      </c>
      <c r="B165">
        <v>69</v>
      </c>
      <c r="C165" s="27"/>
      <c r="D165" s="27"/>
      <c r="E165" s="27"/>
      <c r="F165" s="27"/>
      <c r="G165" s="27" t="s">
        <v>173</v>
      </c>
      <c r="H165" s="27"/>
      <c r="I165" s="27">
        <f t="shared" si="17"/>
        <v>0</v>
      </c>
      <c r="J165" s="27">
        <f t="shared" si="18"/>
        <v>8</v>
      </c>
      <c r="K165" s="27">
        <f t="shared" si="19"/>
        <v>9</v>
      </c>
      <c r="L165" s="27">
        <f t="shared" si="20"/>
        <v>10</v>
      </c>
      <c r="M165" s="27">
        <f t="shared" si="21"/>
        <v>11</v>
      </c>
      <c r="N165" s="27">
        <f t="shared" si="22"/>
        <v>17</v>
      </c>
      <c r="O165" s="27">
        <f t="shared" si="23"/>
        <v>20</v>
      </c>
    </row>
    <row r="166" spans="1:15" x14ac:dyDescent="0.25">
      <c r="A166" t="s">
        <v>137</v>
      </c>
      <c r="B166">
        <v>77</v>
      </c>
      <c r="C166" s="27"/>
      <c r="D166" s="27"/>
      <c r="E166" s="27"/>
      <c r="F166" s="27"/>
      <c r="G166" s="27"/>
      <c r="H166" s="27" t="s">
        <v>174</v>
      </c>
      <c r="I166" s="27"/>
      <c r="J166" s="27">
        <f t="shared" si="18"/>
        <v>0</v>
      </c>
      <c r="K166" s="27">
        <f t="shared" si="19"/>
        <v>1</v>
      </c>
      <c r="L166" s="27">
        <f t="shared" si="20"/>
        <v>2</v>
      </c>
      <c r="M166" s="27">
        <f t="shared" si="21"/>
        <v>3</v>
      </c>
      <c r="N166" s="27">
        <f t="shared" si="22"/>
        <v>9</v>
      </c>
      <c r="O166" s="27">
        <f t="shared" si="23"/>
        <v>12</v>
      </c>
    </row>
    <row r="167" spans="1:15" x14ac:dyDescent="0.25">
      <c r="A167" t="s">
        <v>131</v>
      </c>
      <c r="B167">
        <v>78</v>
      </c>
      <c r="C167" s="27"/>
      <c r="D167" s="27"/>
      <c r="E167" s="27"/>
      <c r="F167" s="27"/>
      <c r="G167" s="27"/>
      <c r="H167" s="27"/>
      <c r="I167" s="27" t="s">
        <v>175</v>
      </c>
      <c r="J167" s="27"/>
      <c r="K167" s="27">
        <f t="shared" si="19"/>
        <v>0</v>
      </c>
      <c r="L167" s="27">
        <f t="shared" si="20"/>
        <v>1</v>
      </c>
      <c r="M167" s="27">
        <f t="shared" si="21"/>
        <v>2</v>
      </c>
      <c r="N167" s="27">
        <f t="shared" si="22"/>
        <v>8</v>
      </c>
      <c r="O167" s="27">
        <f t="shared" si="23"/>
        <v>11</v>
      </c>
    </row>
    <row r="168" spans="1:15" x14ac:dyDescent="0.25">
      <c r="A168" t="s">
        <v>133</v>
      </c>
      <c r="B168">
        <v>79</v>
      </c>
      <c r="C168" s="27"/>
      <c r="D168" s="27"/>
      <c r="E168" s="27"/>
      <c r="F168" s="27"/>
      <c r="G168" s="27"/>
      <c r="H168" s="27"/>
      <c r="I168" s="27"/>
      <c r="J168" s="27"/>
      <c r="K168" s="27"/>
      <c r="L168" s="27">
        <f>$L$158-B168</f>
        <v>0</v>
      </c>
      <c r="M168" s="27">
        <f t="shared" si="21"/>
        <v>1</v>
      </c>
      <c r="N168" s="27">
        <f t="shared" si="22"/>
        <v>7</v>
      </c>
      <c r="O168" s="27">
        <f t="shared" si="23"/>
        <v>10</v>
      </c>
    </row>
    <row r="169" spans="1:15" x14ac:dyDescent="0.25">
      <c r="A169" t="s">
        <v>135</v>
      </c>
      <c r="B169">
        <v>80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>
        <f t="shared" si="21"/>
        <v>0</v>
      </c>
      <c r="N169" s="27">
        <f t="shared" si="22"/>
        <v>6</v>
      </c>
      <c r="O169" s="27">
        <f t="shared" si="23"/>
        <v>9</v>
      </c>
    </row>
    <row r="170" spans="1:15" x14ac:dyDescent="0.25">
      <c r="A170" t="s">
        <v>143</v>
      </c>
      <c r="B170">
        <v>86</v>
      </c>
      <c r="C170" s="27"/>
      <c r="D170" s="27"/>
      <c r="E170" s="27"/>
      <c r="F170" s="27"/>
      <c r="G170" s="27"/>
      <c r="H170" s="27"/>
      <c r="I170" s="27"/>
      <c r="J170" s="27" t="s">
        <v>176</v>
      </c>
      <c r="K170" s="27"/>
      <c r="L170" s="27"/>
      <c r="M170" s="27"/>
      <c r="N170" s="27">
        <f t="shared" si="22"/>
        <v>0</v>
      </c>
      <c r="O170" s="27">
        <f t="shared" si="23"/>
        <v>3</v>
      </c>
    </row>
    <row r="171" spans="1:15" x14ac:dyDescent="0.25">
      <c r="A171" t="s">
        <v>149</v>
      </c>
      <c r="B171">
        <v>89</v>
      </c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 t="s">
        <v>153</v>
      </c>
      <c r="N171" s="27"/>
      <c r="O171" s="27">
        <f t="shared" si="23"/>
        <v>0</v>
      </c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 t="s">
        <v>155</v>
      </c>
      <c r="O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 t="s">
        <v>156</v>
      </c>
    </row>
    <row r="177" spans="1:18" x14ac:dyDescent="0.25">
      <c r="A177" t="s">
        <v>180</v>
      </c>
    </row>
    <row r="178" spans="1:18" x14ac:dyDescent="0.25">
      <c r="D178">
        <v>2.3839999999999999</v>
      </c>
      <c r="E178">
        <v>2.3730000000000002</v>
      </c>
      <c r="F178">
        <v>2.3610000000000002</v>
      </c>
      <c r="G178">
        <v>2.347</v>
      </c>
      <c r="H178">
        <v>2.331</v>
      </c>
      <c r="I178">
        <v>2.3109999999999999</v>
      </c>
      <c r="J178">
        <v>2.2879999999999998</v>
      </c>
      <c r="K178">
        <v>2.258</v>
      </c>
      <c r="L178">
        <v>2.2210000000000001</v>
      </c>
      <c r="M178">
        <v>2.173</v>
      </c>
      <c r="N178">
        <v>2.1059999999999999</v>
      </c>
      <c r="O178">
        <v>2.0030000000000001</v>
      </c>
      <c r="R178" s="27"/>
    </row>
    <row r="179" spans="1:18" x14ac:dyDescent="0.25">
      <c r="C179" t="str">
        <f>A181</f>
        <v>b8</v>
      </c>
      <c r="D179" t="str">
        <f>A182</f>
        <v>b6</v>
      </c>
      <c r="E179" t="str">
        <f>A183</f>
        <v>b1</v>
      </c>
      <c r="F179" t="str">
        <f>A184</f>
        <v>b4</v>
      </c>
      <c r="G179" t="str">
        <f>A185</f>
        <v>b7</v>
      </c>
      <c r="H179" t="str">
        <f>A186</f>
        <v>b12</v>
      </c>
      <c r="I179" t="str">
        <f>A187</f>
        <v>b10</v>
      </c>
      <c r="J179" t="str">
        <f>A188</f>
        <v>b2</v>
      </c>
      <c r="K179" t="str">
        <f>A189</f>
        <v>b13</v>
      </c>
      <c r="L179" t="str">
        <f>A190</f>
        <v>b3</v>
      </c>
      <c r="M179" t="str">
        <f>A191</f>
        <v>b5</v>
      </c>
      <c r="N179" t="str">
        <f>A192</f>
        <v>b11</v>
      </c>
      <c r="O179" t="str">
        <f>A193</f>
        <v>b9</v>
      </c>
      <c r="R179" s="27"/>
    </row>
    <row r="180" spans="1:18" x14ac:dyDescent="0.25">
      <c r="C180" s="29">
        <f>B181</f>
        <v>28</v>
      </c>
      <c r="D180" s="29">
        <f>B182</f>
        <v>36</v>
      </c>
      <c r="E180" s="29">
        <f>B183</f>
        <v>40</v>
      </c>
      <c r="F180" s="29">
        <f>B184</f>
        <v>41</v>
      </c>
      <c r="G180" s="29">
        <f>B185</f>
        <v>50</v>
      </c>
      <c r="H180" s="29">
        <f>B186</f>
        <v>51</v>
      </c>
      <c r="I180" s="29">
        <f>B187</f>
        <v>54</v>
      </c>
      <c r="J180" s="29">
        <f>B188</f>
        <v>65</v>
      </c>
      <c r="K180" s="29">
        <f>B189</f>
        <v>65</v>
      </c>
      <c r="L180" s="29">
        <f>B190</f>
        <v>66</v>
      </c>
      <c r="M180" s="29">
        <f>B191</f>
        <v>66</v>
      </c>
      <c r="N180" s="29">
        <f>B192</f>
        <v>71</v>
      </c>
      <c r="O180" s="29">
        <f>B193</f>
        <v>86</v>
      </c>
      <c r="R180" s="27"/>
    </row>
    <row r="181" spans="1:18" x14ac:dyDescent="0.25">
      <c r="A181" t="s">
        <v>142</v>
      </c>
      <c r="B181">
        <v>28</v>
      </c>
      <c r="C181" s="27">
        <f>C180-B181</f>
        <v>0</v>
      </c>
      <c r="D181" s="27">
        <f>$D$180-B181</f>
        <v>8</v>
      </c>
      <c r="E181" s="27">
        <f>$E$180-B181</f>
        <v>12</v>
      </c>
      <c r="F181" s="27">
        <f>$F$180-B181</f>
        <v>13</v>
      </c>
      <c r="G181" s="27">
        <f>$G$180-B181</f>
        <v>22</v>
      </c>
      <c r="H181" s="27">
        <f t="shared" ref="H181:H186" si="24">$H$180-B181</f>
        <v>23</v>
      </c>
      <c r="I181" s="27">
        <f>$I$180-B181</f>
        <v>26</v>
      </c>
      <c r="J181" s="27">
        <f>$J$180-B181</f>
        <v>37</v>
      </c>
      <c r="K181" s="27">
        <f>$K$180-B181</f>
        <v>37</v>
      </c>
      <c r="L181" s="27">
        <f>$L$180-B181</f>
        <v>38</v>
      </c>
      <c r="M181" s="27">
        <f>$M$180-B181</f>
        <v>38</v>
      </c>
      <c r="N181" s="27">
        <f>$N$180-B181</f>
        <v>43</v>
      </c>
      <c r="O181" s="27">
        <f>$O$180-B181</f>
        <v>58</v>
      </c>
      <c r="R181" s="27"/>
    </row>
    <row r="182" spans="1:18" x14ac:dyDescent="0.25">
      <c r="A182" t="s">
        <v>137</v>
      </c>
      <c r="B182">
        <v>36</v>
      </c>
      <c r="C182" s="27"/>
      <c r="D182" s="27">
        <f>$D$180-B182</f>
        <v>0</v>
      </c>
      <c r="E182" s="27">
        <f>$E$180-B182</f>
        <v>4</v>
      </c>
      <c r="F182" s="27">
        <f>$F$180-B182</f>
        <v>5</v>
      </c>
      <c r="G182" s="27">
        <f>$G$180-B182</f>
        <v>14</v>
      </c>
      <c r="H182" s="27">
        <f t="shared" si="24"/>
        <v>15</v>
      </c>
      <c r="I182" s="27">
        <f t="shared" ref="I182:I187" si="25">$I$180-B182</f>
        <v>18</v>
      </c>
      <c r="J182" s="27">
        <f t="shared" ref="J182:J188" si="26">$J$180-B182</f>
        <v>29</v>
      </c>
      <c r="K182" s="27">
        <f t="shared" ref="K182:K188" si="27">$K$180-B182</f>
        <v>29</v>
      </c>
      <c r="L182" s="27">
        <f t="shared" ref="L182:L190" si="28">$L$180-B182</f>
        <v>30</v>
      </c>
      <c r="M182" s="27">
        <f t="shared" ref="M182:M190" si="29">$M$180-B182</f>
        <v>30</v>
      </c>
      <c r="N182" s="27">
        <f t="shared" ref="N182:N192" si="30">$N$180-B182</f>
        <v>35</v>
      </c>
      <c r="O182" s="27">
        <f t="shared" ref="O182:O193" si="31">$O$180-B182</f>
        <v>50</v>
      </c>
      <c r="R182" s="27"/>
    </row>
    <row r="183" spans="1:18" x14ac:dyDescent="0.25">
      <c r="A183" t="s">
        <v>129</v>
      </c>
      <c r="B183">
        <v>40</v>
      </c>
      <c r="C183" s="27" t="s">
        <v>172</v>
      </c>
      <c r="D183" s="27"/>
      <c r="E183" s="27">
        <f>$E$180-B183</f>
        <v>0</v>
      </c>
      <c r="F183" s="27">
        <f>$F$180-B183</f>
        <v>1</v>
      </c>
      <c r="G183" s="27">
        <f>$G$180-B183</f>
        <v>10</v>
      </c>
      <c r="H183" s="27">
        <f t="shared" si="24"/>
        <v>11</v>
      </c>
      <c r="I183" s="27">
        <f t="shared" si="25"/>
        <v>14</v>
      </c>
      <c r="J183" s="27">
        <f t="shared" si="26"/>
        <v>25</v>
      </c>
      <c r="K183" s="27">
        <f t="shared" si="27"/>
        <v>25</v>
      </c>
      <c r="L183" s="27">
        <f t="shared" si="28"/>
        <v>26</v>
      </c>
      <c r="M183" s="27">
        <f t="shared" si="29"/>
        <v>26</v>
      </c>
      <c r="N183" s="27">
        <f t="shared" si="30"/>
        <v>31</v>
      </c>
      <c r="O183" s="27">
        <f t="shared" si="31"/>
        <v>46</v>
      </c>
      <c r="R183" s="27"/>
    </row>
    <row r="184" spans="1:18" x14ac:dyDescent="0.25">
      <c r="A184" t="s">
        <v>134</v>
      </c>
      <c r="B184">
        <v>41</v>
      </c>
      <c r="C184" s="27"/>
      <c r="D184" s="27" t="s">
        <v>173</v>
      </c>
      <c r="E184" s="27"/>
      <c r="F184" s="27">
        <f>$F$180-B184</f>
        <v>0</v>
      </c>
      <c r="G184" s="27">
        <f>$G$180-B184</f>
        <v>9</v>
      </c>
      <c r="H184" s="27">
        <f t="shared" si="24"/>
        <v>10</v>
      </c>
      <c r="I184" s="27">
        <f t="shared" si="25"/>
        <v>13</v>
      </c>
      <c r="J184" s="27">
        <f t="shared" si="26"/>
        <v>24</v>
      </c>
      <c r="K184" s="27">
        <f t="shared" si="27"/>
        <v>24</v>
      </c>
      <c r="L184" s="27">
        <f t="shared" si="28"/>
        <v>25</v>
      </c>
      <c r="M184" s="27">
        <f t="shared" si="29"/>
        <v>25</v>
      </c>
      <c r="N184" s="27">
        <f t="shared" si="30"/>
        <v>30</v>
      </c>
      <c r="O184" s="27">
        <f t="shared" si="31"/>
        <v>45</v>
      </c>
      <c r="R184" s="27"/>
    </row>
    <row r="185" spans="1:18" x14ac:dyDescent="0.25">
      <c r="A185" t="s">
        <v>141</v>
      </c>
      <c r="B185">
        <v>50</v>
      </c>
      <c r="C185" s="27"/>
      <c r="D185" s="27"/>
      <c r="E185" s="27"/>
      <c r="F185" s="27"/>
      <c r="G185" s="27">
        <f>$G$180-B185</f>
        <v>0</v>
      </c>
      <c r="H185" s="27">
        <f t="shared" si="24"/>
        <v>1</v>
      </c>
      <c r="I185" s="27">
        <f t="shared" si="25"/>
        <v>4</v>
      </c>
      <c r="J185" s="27">
        <f t="shared" si="26"/>
        <v>15</v>
      </c>
      <c r="K185" s="27">
        <f t="shared" si="27"/>
        <v>15</v>
      </c>
      <c r="L185" s="27">
        <f t="shared" si="28"/>
        <v>16</v>
      </c>
      <c r="M185" s="27">
        <f t="shared" si="29"/>
        <v>16</v>
      </c>
      <c r="N185" s="27">
        <f t="shared" si="30"/>
        <v>21</v>
      </c>
      <c r="O185" s="27">
        <f t="shared" si="31"/>
        <v>36</v>
      </c>
      <c r="R185" s="27"/>
    </row>
    <row r="186" spans="1:18" x14ac:dyDescent="0.25">
      <c r="A186" t="s">
        <v>152</v>
      </c>
      <c r="B186">
        <v>51</v>
      </c>
      <c r="C186" s="27"/>
      <c r="D186" s="27"/>
      <c r="E186" s="27" t="s">
        <v>174</v>
      </c>
      <c r="F186" s="27"/>
      <c r="G186" s="27"/>
      <c r="H186" s="27">
        <f t="shared" si="24"/>
        <v>0</v>
      </c>
      <c r="I186" s="27">
        <f t="shared" si="25"/>
        <v>3</v>
      </c>
      <c r="J186" s="27">
        <f t="shared" si="26"/>
        <v>14</v>
      </c>
      <c r="K186" s="27">
        <f t="shared" si="27"/>
        <v>14</v>
      </c>
      <c r="L186" s="27">
        <f t="shared" si="28"/>
        <v>15</v>
      </c>
      <c r="M186" s="27">
        <f t="shared" si="29"/>
        <v>15</v>
      </c>
      <c r="N186" s="27">
        <f t="shared" si="30"/>
        <v>20</v>
      </c>
      <c r="O186" s="27">
        <f t="shared" si="31"/>
        <v>35</v>
      </c>
      <c r="R186" s="27"/>
    </row>
    <row r="187" spans="1:18" x14ac:dyDescent="0.25">
      <c r="A187" t="s">
        <v>144</v>
      </c>
      <c r="B187">
        <v>54</v>
      </c>
      <c r="C187" s="27"/>
      <c r="D187" s="27"/>
      <c r="E187" s="27"/>
      <c r="F187" s="27"/>
      <c r="G187" s="27"/>
      <c r="H187" s="27"/>
      <c r="I187" s="27">
        <f t="shared" si="25"/>
        <v>0</v>
      </c>
      <c r="J187" s="27">
        <f t="shared" si="26"/>
        <v>11</v>
      </c>
      <c r="K187" s="27">
        <f t="shared" si="27"/>
        <v>11</v>
      </c>
      <c r="L187" s="27">
        <f t="shared" si="28"/>
        <v>12</v>
      </c>
      <c r="M187" s="27">
        <f t="shared" si="29"/>
        <v>12</v>
      </c>
      <c r="N187" s="27">
        <f t="shared" si="30"/>
        <v>17</v>
      </c>
      <c r="O187" s="27">
        <f t="shared" si="31"/>
        <v>32</v>
      </c>
      <c r="R187" s="27"/>
    </row>
    <row r="188" spans="1:18" x14ac:dyDescent="0.25">
      <c r="A188" t="s">
        <v>131</v>
      </c>
      <c r="B188">
        <v>65</v>
      </c>
      <c r="C188" s="27"/>
      <c r="D188" s="27"/>
      <c r="E188" s="27"/>
      <c r="F188" s="27"/>
      <c r="G188" s="27" t="s">
        <v>175</v>
      </c>
      <c r="H188" s="27"/>
      <c r="I188" s="27"/>
      <c r="J188" s="27">
        <f t="shared" si="26"/>
        <v>0</v>
      </c>
      <c r="K188" s="27">
        <f t="shared" si="27"/>
        <v>0</v>
      </c>
      <c r="L188" s="27">
        <f t="shared" si="28"/>
        <v>1</v>
      </c>
      <c r="M188" s="27">
        <f t="shared" si="29"/>
        <v>1</v>
      </c>
      <c r="N188" s="27">
        <f t="shared" si="30"/>
        <v>6</v>
      </c>
      <c r="O188" s="27">
        <f t="shared" si="31"/>
        <v>21</v>
      </c>
      <c r="R188" s="27"/>
    </row>
    <row r="189" spans="1:18" x14ac:dyDescent="0.25">
      <c r="A189" t="s">
        <v>154</v>
      </c>
      <c r="B189">
        <v>65</v>
      </c>
      <c r="C189" s="27"/>
      <c r="D189" s="27"/>
      <c r="E189" s="27"/>
      <c r="F189" s="27"/>
      <c r="G189" s="27"/>
      <c r="H189" s="27"/>
      <c r="I189" s="27" t="s">
        <v>176</v>
      </c>
      <c r="J189" s="27"/>
      <c r="K189" s="27"/>
      <c r="L189" s="27">
        <f t="shared" si="28"/>
        <v>1</v>
      </c>
      <c r="M189" s="27">
        <f t="shared" si="29"/>
        <v>1</v>
      </c>
      <c r="N189" s="27">
        <f t="shared" si="30"/>
        <v>6</v>
      </c>
      <c r="O189" s="27">
        <f t="shared" si="31"/>
        <v>21</v>
      </c>
      <c r="R189" s="27"/>
    </row>
    <row r="190" spans="1:18" x14ac:dyDescent="0.25">
      <c r="A190" t="s">
        <v>133</v>
      </c>
      <c r="B190">
        <v>66</v>
      </c>
      <c r="C190" s="27"/>
      <c r="D190" s="27"/>
      <c r="E190" s="27"/>
      <c r="F190" s="27"/>
      <c r="G190" s="27"/>
      <c r="H190" s="27"/>
      <c r="I190" s="27"/>
      <c r="J190" s="27"/>
      <c r="K190" s="27"/>
      <c r="L190" s="27">
        <f t="shared" si="28"/>
        <v>0</v>
      </c>
      <c r="M190" s="27">
        <f t="shared" si="29"/>
        <v>0</v>
      </c>
      <c r="N190" s="27">
        <f t="shared" si="30"/>
        <v>5</v>
      </c>
      <c r="O190" s="27">
        <f t="shared" si="31"/>
        <v>20</v>
      </c>
      <c r="R190" s="27"/>
    </row>
    <row r="191" spans="1:18" x14ac:dyDescent="0.25">
      <c r="A191" t="s">
        <v>135</v>
      </c>
      <c r="B191">
        <v>66</v>
      </c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>
        <f t="shared" si="30"/>
        <v>5</v>
      </c>
      <c r="O191" s="27">
        <f t="shared" si="31"/>
        <v>20</v>
      </c>
    </row>
    <row r="192" spans="1:18" x14ac:dyDescent="0.25">
      <c r="A192" t="s">
        <v>149</v>
      </c>
      <c r="B192">
        <v>71</v>
      </c>
      <c r="C192" s="27"/>
      <c r="D192" s="27"/>
      <c r="E192" s="27"/>
      <c r="F192" s="27"/>
      <c r="G192" s="27"/>
      <c r="H192" s="27"/>
      <c r="I192" s="27"/>
      <c r="J192" s="27" t="s">
        <v>153</v>
      </c>
      <c r="K192" s="27"/>
      <c r="L192" s="27"/>
      <c r="M192" s="27"/>
      <c r="N192" s="27">
        <f t="shared" si="30"/>
        <v>0</v>
      </c>
      <c r="O192" s="27">
        <f t="shared" si="31"/>
        <v>15</v>
      </c>
    </row>
    <row r="193" spans="1:15" x14ac:dyDescent="0.25">
      <c r="A193" t="s">
        <v>143</v>
      </c>
      <c r="B193">
        <v>86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>
        <f t="shared" si="31"/>
        <v>0</v>
      </c>
    </row>
    <row r="194" spans="1:15" x14ac:dyDescent="0.25"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 t="s">
        <v>155</v>
      </c>
      <c r="O194" s="27"/>
    </row>
    <row r="195" spans="1:15" x14ac:dyDescent="0.25"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 t="s">
        <v>156</v>
      </c>
    </row>
  </sheetData>
  <mergeCells count="6">
    <mergeCell ref="A1:C1"/>
    <mergeCell ref="A4:A5"/>
    <mergeCell ref="B4:C4"/>
    <mergeCell ref="D4:D5"/>
    <mergeCell ref="E4:E5"/>
    <mergeCell ref="F4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tabSelected="1" topLeftCell="A97" workbookViewId="0">
      <selection activeCell="J114" sqref="J114"/>
    </sheetView>
  </sheetViews>
  <sheetFormatPr defaultRowHeight="15" x14ac:dyDescent="0.25"/>
  <sheetData>
    <row r="1" spans="1:31" x14ac:dyDescent="0.25">
      <c r="A1" s="1" t="s">
        <v>209</v>
      </c>
      <c r="B1" s="1"/>
      <c r="C1" s="1"/>
      <c r="D1" s="1"/>
      <c r="E1" s="1"/>
      <c r="F1" s="1"/>
      <c r="G1" s="1"/>
    </row>
    <row r="3" spans="1:31" x14ac:dyDescent="0.25">
      <c r="A3" t="s">
        <v>191</v>
      </c>
      <c r="C3" t="s">
        <v>192</v>
      </c>
      <c r="E3" t="s">
        <v>193</v>
      </c>
      <c r="G3" t="s">
        <v>194</v>
      </c>
      <c r="I3" t="s">
        <v>193</v>
      </c>
      <c r="K3" t="s">
        <v>195</v>
      </c>
      <c r="M3" t="s">
        <v>191</v>
      </c>
      <c r="O3" t="s">
        <v>192</v>
      </c>
      <c r="Q3" t="s">
        <v>193</v>
      </c>
      <c r="S3" t="s">
        <v>194</v>
      </c>
      <c r="U3" t="s">
        <v>193</v>
      </c>
      <c r="W3" t="s">
        <v>191</v>
      </c>
      <c r="Y3" t="s">
        <v>192</v>
      </c>
      <c r="AA3" t="s">
        <v>193</v>
      </c>
      <c r="AC3" t="s">
        <v>194</v>
      </c>
      <c r="AE3" t="s">
        <v>193</v>
      </c>
    </row>
    <row r="4" spans="1:31" x14ac:dyDescent="0.25">
      <c r="B4" t="s">
        <v>196</v>
      </c>
      <c r="C4" t="s">
        <v>197</v>
      </c>
      <c r="D4" t="s">
        <v>198</v>
      </c>
      <c r="F4" t="s">
        <v>196</v>
      </c>
      <c r="G4" t="s">
        <v>197</v>
      </c>
      <c r="H4" t="s">
        <v>198</v>
      </c>
      <c r="N4" t="s">
        <v>196</v>
      </c>
      <c r="O4" t="s">
        <v>197</v>
      </c>
      <c r="P4" t="s">
        <v>198</v>
      </c>
      <c r="R4" t="s">
        <v>196</v>
      </c>
      <c r="S4" t="s">
        <v>197</v>
      </c>
      <c r="T4" t="s">
        <v>198</v>
      </c>
      <c r="X4" t="s">
        <v>196</v>
      </c>
      <c r="Y4" t="s">
        <v>197</v>
      </c>
      <c r="Z4" t="s">
        <v>198</v>
      </c>
      <c r="AB4" t="s">
        <v>196</v>
      </c>
      <c r="AC4" t="s">
        <v>197</v>
      </c>
      <c r="AD4" t="s">
        <v>198</v>
      </c>
    </row>
    <row r="5" spans="1:31" x14ac:dyDescent="0.25">
      <c r="A5">
        <v>1</v>
      </c>
      <c r="B5">
        <v>27.5</v>
      </c>
      <c r="C5">
        <v>28</v>
      </c>
      <c r="D5">
        <v>27</v>
      </c>
      <c r="E5" s="38">
        <f>AVERAGE(B5:D5)</f>
        <v>27.5</v>
      </c>
      <c r="F5">
        <v>82</v>
      </c>
      <c r="G5">
        <v>71</v>
      </c>
      <c r="H5">
        <v>84</v>
      </c>
      <c r="I5" s="38">
        <f>AVERAGE(F5:H5)</f>
        <v>79</v>
      </c>
      <c r="M5">
        <v>1</v>
      </c>
      <c r="N5">
        <v>22.7</v>
      </c>
      <c r="O5">
        <v>26.3</v>
      </c>
      <c r="P5">
        <v>22.2</v>
      </c>
      <c r="Q5" s="38">
        <f t="shared" ref="Q5:Q11" si="0">AVERAGE(O5:P5)</f>
        <v>24.25</v>
      </c>
      <c r="R5">
        <v>45</v>
      </c>
      <c r="S5">
        <v>49</v>
      </c>
      <c r="T5">
        <v>44</v>
      </c>
      <c r="U5" s="38">
        <f>AVERAGE(R5:T5)</f>
        <v>46</v>
      </c>
      <c r="W5">
        <v>1</v>
      </c>
      <c r="X5">
        <v>2.9</v>
      </c>
      <c r="Y5">
        <v>11.5</v>
      </c>
      <c r="Z5">
        <v>3.9</v>
      </c>
      <c r="AA5" s="38">
        <f t="shared" ref="AA5:AA11" si="1">AVERAGE(Y5:Z5)</f>
        <v>7.7</v>
      </c>
      <c r="AB5">
        <v>42</v>
      </c>
      <c r="AC5">
        <v>38</v>
      </c>
      <c r="AD5">
        <v>42</v>
      </c>
      <c r="AE5" s="38">
        <f>AVERAGE(AB5:AD5)</f>
        <v>40.666666666666664</v>
      </c>
    </row>
    <row r="6" spans="1:31" x14ac:dyDescent="0.25">
      <c r="A6">
        <v>2</v>
      </c>
      <c r="B6">
        <v>28</v>
      </c>
      <c r="C6">
        <v>27</v>
      </c>
      <c r="D6">
        <v>28.3</v>
      </c>
      <c r="E6" s="38">
        <f t="shared" ref="E6:E11" si="2">AVERAGE(B6:D6)</f>
        <v>27.766666666666666</v>
      </c>
      <c r="F6">
        <v>71</v>
      </c>
      <c r="G6">
        <v>84</v>
      </c>
      <c r="H6">
        <v>82</v>
      </c>
      <c r="I6" s="38">
        <f t="shared" ref="I6:I11" si="3">AVERAGE(F6:H6)</f>
        <v>79</v>
      </c>
      <c r="M6">
        <v>2</v>
      </c>
      <c r="N6">
        <v>24.6</v>
      </c>
      <c r="O6">
        <v>23.3</v>
      </c>
      <c r="P6">
        <v>21</v>
      </c>
      <c r="Q6" s="38">
        <f t="shared" si="0"/>
        <v>22.15</v>
      </c>
      <c r="R6">
        <v>45</v>
      </c>
      <c r="S6">
        <v>46</v>
      </c>
      <c r="T6">
        <v>44</v>
      </c>
      <c r="U6" s="38">
        <f t="shared" ref="U6:U11" si="4">AVERAGE(R6:T6)</f>
        <v>45</v>
      </c>
      <c r="W6">
        <v>2</v>
      </c>
      <c r="X6">
        <v>2.2000000000000002</v>
      </c>
      <c r="Y6">
        <v>3.9</v>
      </c>
      <c r="Z6">
        <v>1.7</v>
      </c>
      <c r="AA6" s="38">
        <f t="shared" si="1"/>
        <v>2.8</v>
      </c>
      <c r="AB6">
        <v>43</v>
      </c>
      <c r="AC6">
        <v>43</v>
      </c>
      <c r="AD6">
        <v>46</v>
      </c>
      <c r="AE6" s="38">
        <f t="shared" ref="AE6:AE11" si="5">AVERAGE(AB6:AD6)</f>
        <v>44</v>
      </c>
    </row>
    <row r="7" spans="1:31" x14ac:dyDescent="0.25">
      <c r="A7">
        <v>3</v>
      </c>
      <c r="B7">
        <v>26.6</v>
      </c>
      <c r="C7">
        <v>28.9</v>
      </c>
      <c r="D7">
        <v>28.5</v>
      </c>
      <c r="E7" s="38">
        <f t="shared" si="2"/>
        <v>28</v>
      </c>
      <c r="F7">
        <v>75</v>
      </c>
      <c r="G7">
        <v>69</v>
      </c>
      <c r="H7">
        <v>65</v>
      </c>
      <c r="I7" s="38">
        <f t="shared" si="3"/>
        <v>69.666666666666671</v>
      </c>
      <c r="M7">
        <v>3</v>
      </c>
      <c r="N7">
        <v>21</v>
      </c>
      <c r="O7">
        <v>26.7</v>
      </c>
      <c r="P7">
        <v>20.5</v>
      </c>
      <c r="Q7" s="38">
        <f t="shared" si="0"/>
        <v>23.6</v>
      </c>
      <c r="R7">
        <v>49</v>
      </c>
      <c r="S7">
        <v>49</v>
      </c>
      <c r="T7">
        <v>49</v>
      </c>
      <c r="U7" s="38">
        <f t="shared" si="4"/>
        <v>49</v>
      </c>
      <c r="W7">
        <v>3</v>
      </c>
      <c r="X7">
        <v>1.9</v>
      </c>
      <c r="Y7">
        <v>1.5</v>
      </c>
      <c r="Z7">
        <v>1.3</v>
      </c>
      <c r="AA7" s="38">
        <f t="shared" si="1"/>
        <v>1.4</v>
      </c>
      <c r="AB7">
        <v>44</v>
      </c>
      <c r="AC7">
        <v>43</v>
      </c>
      <c r="AD7">
        <v>41</v>
      </c>
      <c r="AE7" s="38">
        <f t="shared" si="5"/>
        <v>42.666666666666664</v>
      </c>
    </row>
    <row r="8" spans="1:31" x14ac:dyDescent="0.25">
      <c r="A8">
        <v>4</v>
      </c>
      <c r="B8">
        <v>27.4</v>
      </c>
      <c r="C8">
        <v>29</v>
      </c>
      <c r="D8">
        <v>27.1</v>
      </c>
      <c r="E8" s="38">
        <f t="shared" si="2"/>
        <v>27.833333333333332</v>
      </c>
      <c r="F8">
        <v>77</v>
      </c>
      <c r="G8">
        <v>71</v>
      </c>
      <c r="H8">
        <v>72</v>
      </c>
      <c r="I8" s="38">
        <f t="shared" si="3"/>
        <v>73.333333333333329</v>
      </c>
      <c r="M8">
        <v>4</v>
      </c>
      <c r="N8">
        <v>20.5</v>
      </c>
      <c r="O8">
        <v>24</v>
      </c>
      <c r="P8">
        <v>22.1</v>
      </c>
      <c r="Q8" s="38">
        <f t="shared" si="0"/>
        <v>23.05</v>
      </c>
      <c r="R8">
        <v>49</v>
      </c>
      <c r="S8">
        <v>47</v>
      </c>
      <c r="T8">
        <v>47</v>
      </c>
      <c r="U8" s="38">
        <f t="shared" si="4"/>
        <v>47.666666666666664</v>
      </c>
      <c r="W8">
        <v>4</v>
      </c>
      <c r="X8">
        <v>0.5</v>
      </c>
      <c r="Y8">
        <v>1.1000000000000001</v>
      </c>
      <c r="Z8">
        <v>5</v>
      </c>
      <c r="AA8" s="38">
        <f t="shared" si="1"/>
        <v>3.05</v>
      </c>
      <c r="AB8">
        <v>43</v>
      </c>
      <c r="AC8">
        <v>66</v>
      </c>
      <c r="AD8">
        <v>41</v>
      </c>
      <c r="AE8" s="38">
        <f t="shared" si="5"/>
        <v>50</v>
      </c>
    </row>
    <row r="9" spans="1:31" x14ac:dyDescent="0.25">
      <c r="A9">
        <v>5</v>
      </c>
      <c r="B9">
        <v>26.3</v>
      </c>
      <c r="C9">
        <v>28.7</v>
      </c>
      <c r="D9">
        <v>28.1</v>
      </c>
      <c r="E9" s="38">
        <f t="shared" si="2"/>
        <v>27.7</v>
      </c>
      <c r="F9">
        <v>77</v>
      </c>
      <c r="G9">
        <v>71</v>
      </c>
      <c r="H9">
        <v>72</v>
      </c>
      <c r="I9" s="38">
        <f t="shared" si="3"/>
        <v>73.333333333333329</v>
      </c>
      <c r="M9">
        <v>5</v>
      </c>
      <c r="N9">
        <v>25.1</v>
      </c>
      <c r="O9">
        <v>22</v>
      </c>
      <c r="P9">
        <v>25.7</v>
      </c>
      <c r="Q9" s="38">
        <f t="shared" si="0"/>
        <v>23.85</v>
      </c>
      <c r="R9">
        <v>48</v>
      </c>
      <c r="S9">
        <v>45</v>
      </c>
      <c r="T9">
        <v>51</v>
      </c>
      <c r="U9" s="38">
        <f t="shared" si="4"/>
        <v>48</v>
      </c>
      <c r="W9">
        <v>5</v>
      </c>
      <c r="X9">
        <v>10.7</v>
      </c>
      <c r="Y9">
        <v>6.9</v>
      </c>
      <c r="Z9">
        <v>2.9</v>
      </c>
      <c r="AA9" s="38">
        <f t="shared" si="1"/>
        <v>4.9000000000000004</v>
      </c>
      <c r="AB9">
        <v>43</v>
      </c>
      <c r="AC9">
        <v>40</v>
      </c>
      <c r="AD9">
        <v>42</v>
      </c>
      <c r="AE9" s="38">
        <f t="shared" si="5"/>
        <v>41.666666666666664</v>
      </c>
    </row>
    <row r="10" spans="1:31" x14ac:dyDescent="0.25">
      <c r="A10">
        <v>6</v>
      </c>
      <c r="B10">
        <v>26.3</v>
      </c>
      <c r="C10">
        <v>28</v>
      </c>
      <c r="D10">
        <v>26.3</v>
      </c>
      <c r="E10" s="38">
        <f t="shared" si="2"/>
        <v>26.866666666666664</v>
      </c>
      <c r="F10">
        <v>75</v>
      </c>
      <c r="G10">
        <v>71</v>
      </c>
      <c r="H10">
        <v>79</v>
      </c>
      <c r="I10" s="38">
        <f t="shared" si="3"/>
        <v>75</v>
      </c>
      <c r="M10">
        <v>6</v>
      </c>
      <c r="N10">
        <v>22.9</v>
      </c>
      <c r="O10">
        <v>26.3</v>
      </c>
      <c r="P10">
        <v>22.1</v>
      </c>
      <c r="Q10" s="38">
        <f t="shared" si="0"/>
        <v>24.200000000000003</v>
      </c>
      <c r="R10">
        <v>55</v>
      </c>
      <c r="S10">
        <v>49</v>
      </c>
      <c r="T10">
        <v>47</v>
      </c>
      <c r="U10" s="38">
        <f t="shared" si="4"/>
        <v>50.333333333333336</v>
      </c>
      <c r="W10">
        <v>6</v>
      </c>
      <c r="X10">
        <v>9.3000000000000007</v>
      </c>
      <c r="Y10">
        <v>11.5</v>
      </c>
      <c r="Z10">
        <v>5</v>
      </c>
      <c r="AA10" s="38">
        <f t="shared" si="1"/>
        <v>8.25</v>
      </c>
      <c r="AB10">
        <v>42</v>
      </c>
      <c r="AC10">
        <v>38</v>
      </c>
      <c r="AD10">
        <v>41</v>
      </c>
      <c r="AE10" s="38">
        <f t="shared" si="5"/>
        <v>40.333333333333336</v>
      </c>
    </row>
    <row r="11" spans="1:31" x14ac:dyDescent="0.25">
      <c r="A11">
        <v>7</v>
      </c>
      <c r="B11">
        <v>26.2</v>
      </c>
      <c r="C11">
        <v>27.5</v>
      </c>
      <c r="D11">
        <v>27</v>
      </c>
      <c r="E11" s="38">
        <f t="shared" si="2"/>
        <v>26.900000000000002</v>
      </c>
      <c r="F11">
        <v>77</v>
      </c>
      <c r="G11">
        <v>82</v>
      </c>
      <c r="H11">
        <v>84</v>
      </c>
      <c r="I11" s="38">
        <f t="shared" si="3"/>
        <v>81</v>
      </c>
      <c r="M11">
        <v>7</v>
      </c>
      <c r="N11">
        <v>21.5</v>
      </c>
      <c r="O11">
        <v>23.2</v>
      </c>
      <c r="P11">
        <v>20.7</v>
      </c>
      <c r="Q11" s="38">
        <f t="shared" si="0"/>
        <v>21.95</v>
      </c>
      <c r="R11">
        <v>50</v>
      </c>
      <c r="S11">
        <v>46</v>
      </c>
      <c r="T11">
        <v>47</v>
      </c>
      <c r="U11" s="38">
        <f t="shared" si="4"/>
        <v>47.666666666666664</v>
      </c>
      <c r="W11">
        <v>7</v>
      </c>
      <c r="X11">
        <v>1.3</v>
      </c>
      <c r="Y11">
        <v>6.9</v>
      </c>
      <c r="Z11">
        <v>2.9</v>
      </c>
      <c r="AA11" s="38">
        <f t="shared" si="1"/>
        <v>4.9000000000000004</v>
      </c>
      <c r="AB11">
        <v>41</v>
      </c>
      <c r="AC11">
        <v>40</v>
      </c>
      <c r="AD11">
        <v>42</v>
      </c>
      <c r="AE11" s="38">
        <f t="shared" si="5"/>
        <v>41</v>
      </c>
    </row>
    <row r="12" spans="1:31" x14ac:dyDescent="0.25">
      <c r="A12" t="s">
        <v>199</v>
      </c>
      <c r="B12" s="38">
        <f>AVERAGE(B5:B11)</f>
        <v>26.900000000000002</v>
      </c>
      <c r="C12" s="38">
        <f t="shared" ref="C12:D12" si="6">AVERAGE(C5:C11)</f>
        <v>28.157142857142855</v>
      </c>
      <c r="D12" s="38">
        <f t="shared" si="6"/>
        <v>27.471428571428572</v>
      </c>
      <c r="E12" s="38"/>
      <c r="F12" s="38">
        <f>AVERAGE(F5:F11)</f>
        <v>76.285714285714292</v>
      </c>
      <c r="G12" s="38">
        <f t="shared" ref="G12:H12" si="7">AVERAGE(G5:G11)</f>
        <v>74.142857142857139</v>
      </c>
      <c r="H12" s="38">
        <f t="shared" si="7"/>
        <v>76.857142857142861</v>
      </c>
      <c r="M12" t="s">
        <v>200</v>
      </c>
      <c r="N12" s="38">
        <f>AVERAGE(N5:N11)</f>
        <v>22.614285714285717</v>
      </c>
      <c r="O12" s="38">
        <f t="shared" ref="O12:P12" si="8">AVERAGE(O5:O11)</f>
        <v>24.542857142857141</v>
      </c>
      <c r="P12" s="38">
        <f t="shared" si="8"/>
        <v>22.042857142857144</v>
      </c>
      <c r="Q12" s="38"/>
      <c r="R12" s="38">
        <f>AVERAGE(R5:R11)</f>
        <v>48.714285714285715</v>
      </c>
      <c r="S12" s="38">
        <f t="shared" ref="S12:T12" si="9">AVERAGE(S5:S11)</f>
        <v>47.285714285714285</v>
      </c>
      <c r="T12" s="38">
        <f t="shared" si="9"/>
        <v>47</v>
      </c>
      <c r="W12" t="s">
        <v>201</v>
      </c>
      <c r="X12" s="38">
        <f>AVERAGE(X5:X11)</f>
        <v>4.1142857142857148</v>
      </c>
      <c r="Y12" s="38">
        <f t="shared" ref="Y12:Z12" si="10">AVERAGE(Y5:Y11)</f>
        <v>6.1857142857142851</v>
      </c>
      <c r="Z12" s="38">
        <f t="shared" si="10"/>
        <v>3.2428571428571424</v>
      </c>
      <c r="AA12" s="38"/>
      <c r="AB12" s="38">
        <f>AVERAGE(AB5:AB11)</f>
        <v>42.571428571428569</v>
      </c>
      <c r="AC12" s="38">
        <f t="shared" ref="AC12:AD12" si="11">AVERAGE(AC5:AC11)</f>
        <v>44</v>
      </c>
      <c r="AD12" s="38">
        <f t="shared" si="11"/>
        <v>42.142857142857146</v>
      </c>
    </row>
    <row r="15" spans="1:31" x14ac:dyDescent="0.25">
      <c r="A15" t="s">
        <v>191</v>
      </c>
      <c r="C15" t="s">
        <v>192</v>
      </c>
      <c r="E15" t="s">
        <v>193</v>
      </c>
      <c r="G15" t="s">
        <v>194</v>
      </c>
      <c r="I15" t="s">
        <v>193</v>
      </c>
      <c r="K15" t="s">
        <v>202</v>
      </c>
      <c r="M15" t="s">
        <v>191</v>
      </c>
      <c r="O15" t="s">
        <v>192</v>
      </c>
      <c r="Q15" t="s">
        <v>193</v>
      </c>
      <c r="S15" t="s">
        <v>194</v>
      </c>
      <c r="U15" t="s">
        <v>193</v>
      </c>
      <c r="W15" t="s">
        <v>191</v>
      </c>
      <c r="Y15" t="s">
        <v>192</v>
      </c>
      <c r="AA15" t="s">
        <v>193</v>
      </c>
      <c r="AC15" t="s">
        <v>194</v>
      </c>
      <c r="AE15" t="s">
        <v>193</v>
      </c>
    </row>
    <row r="16" spans="1:31" x14ac:dyDescent="0.25">
      <c r="B16" t="s">
        <v>196</v>
      </c>
      <c r="C16" t="s">
        <v>197</v>
      </c>
      <c r="D16" t="s">
        <v>198</v>
      </c>
      <c r="F16" t="s">
        <v>196</v>
      </c>
      <c r="G16" t="s">
        <v>197</v>
      </c>
      <c r="H16" t="s">
        <v>198</v>
      </c>
      <c r="N16" t="s">
        <v>196</v>
      </c>
      <c r="O16" t="s">
        <v>197</v>
      </c>
      <c r="P16" t="s">
        <v>198</v>
      </c>
      <c r="R16" t="s">
        <v>196</v>
      </c>
      <c r="S16" t="s">
        <v>197</v>
      </c>
      <c r="T16" t="s">
        <v>198</v>
      </c>
      <c r="X16" t="s">
        <v>196</v>
      </c>
      <c r="Y16" t="s">
        <v>197</v>
      </c>
      <c r="Z16" t="s">
        <v>198</v>
      </c>
      <c r="AB16" t="s">
        <v>196</v>
      </c>
      <c r="AC16" t="s">
        <v>197</v>
      </c>
      <c r="AD16" t="s">
        <v>198</v>
      </c>
    </row>
    <row r="17" spans="1:31" x14ac:dyDescent="0.25">
      <c r="A17">
        <v>1</v>
      </c>
      <c r="B17">
        <v>28.3</v>
      </c>
      <c r="C17">
        <v>27.5</v>
      </c>
      <c r="D17">
        <v>28.6</v>
      </c>
      <c r="E17" s="38">
        <f>AVERAGE(B17:D17)</f>
        <v>28.133333333333336</v>
      </c>
      <c r="F17">
        <v>82</v>
      </c>
      <c r="G17">
        <v>82</v>
      </c>
      <c r="H17">
        <v>71</v>
      </c>
      <c r="I17" s="38">
        <f>AVERAGE(F17:H17)</f>
        <v>78.333333333333329</v>
      </c>
      <c r="M17">
        <v>1</v>
      </c>
      <c r="N17">
        <v>22.7</v>
      </c>
      <c r="O17">
        <v>22.2</v>
      </c>
      <c r="P17">
        <v>20.7</v>
      </c>
      <c r="Q17" s="38">
        <f t="shared" ref="Q17:Q23" si="12">AVERAGE(O17:P17)</f>
        <v>21.45</v>
      </c>
      <c r="R17">
        <v>45</v>
      </c>
      <c r="S17">
        <v>44</v>
      </c>
      <c r="T17">
        <v>47</v>
      </c>
      <c r="U17" s="38">
        <f>AVERAGE(R17:T17)</f>
        <v>45.333333333333336</v>
      </c>
      <c r="W17">
        <v>1</v>
      </c>
      <c r="X17">
        <v>2.9</v>
      </c>
      <c r="Y17">
        <v>3.9</v>
      </c>
      <c r="Z17">
        <v>1.2</v>
      </c>
      <c r="AA17" s="38">
        <f t="shared" ref="AA17:AA23" si="13">AVERAGE(Y17:Z17)</f>
        <v>2.5499999999999998</v>
      </c>
      <c r="AB17">
        <v>42</v>
      </c>
      <c r="AC17">
        <v>42</v>
      </c>
      <c r="AD17">
        <v>42</v>
      </c>
      <c r="AE17" s="38">
        <f>AVERAGE(AB17:AD17)</f>
        <v>42</v>
      </c>
    </row>
    <row r="18" spans="1:31" x14ac:dyDescent="0.25">
      <c r="A18">
        <v>2</v>
      </c>
      <c r="B18">
        <v>28.5</v>
      </c>
      <c r="C18">
        <v>28.3</v>
      </c>
      <c r="D18">
        <v>27.5</v>
      </c>
      <c r="E18" s="38">
        <f t="shared" ref="E18:E22" si="14">AVERAGE(B18:D18)</f>
        <v>28.099999999999998</v>
      </c>
      <c r="F18">
        <v>65</v>
      </c>
      <c r="G18">
        <v>82</v>
      </c>
      <c r="H18">
        <v>82</v>
      </c>
      <c r="I18" s="38">
        <f t="shared" ref="I18:I23" si="15">AVERAGE(F18:H18)</f>
        <v>76.333333333333329</v>
      </c>
      <c r="M18">
        <v>2</v>
      </c>
      <c r="N18">
        <v>22.2</v>
      </c>
      <c r="O18">
        <v>21</v>
      </c>
      <c r="P18">
        <v>21</v>
      </c>
      <c r="Q18" s="38">
        <f t="shared" si="12"/>
        <v>21</v>
      </c>
      <c r="R18">
        <v>44</v>
      </c>
      <c r="S18">
        <v>44</v>
      </c>
      <c r="T18">
        <v>49</v>
      </c>
      <c r="U18" s="38">
        <f t="shared" ref="U18:U23" si="16">AVERAGE(R18:T18)</f>
        <v>45.666666666666664</v>
      </c>
      <c r="W18">
        <v>2</v>
      </c>
      <c r="X18">
        <v>3.9</v>
      </c>
      <c r="Y18">
        <v>1.7</v>
      </c>
      <c r="Z18">
        <v>1.8</v>
      </c>
      <c r="AA18" s="38">
        <f t="shared" si="13"/>
        <v>1.75</v>
      </c>
      <c r="AB18">
        <v>42</v>
      </c>
      <c r="AC18">
        <v>46</v>
      </c>
      <c r="AD18">
        <v>43</v>
      </c>
      <c r="AE18" s="38">
        <f t="shared" ref="AE18:AE23" si="17">AVERAGE(AB18:AD18)</f>
        <v>43.666666666666664</v>
      </c>
    </row>
    <row r="19" spans="1:31" x14ac:dyDescent="0.25">
      <c r="A19">
        <v>3</v>
      </c>
      <c r="B19">
        <v>27.1</v>
      </c>
      <c r="C19">
        <v>28.6</v>
      </c>
      <c r="D19">
        <v>27.5</v>
      </c>
      <c r="E19" s="38">
        <f t="shared" si="14"/>
        <v>27.733333333333334</v>
      </c>
      <c r="F19">
        <v>72</v>
      </c>
      <c r="G19">
        <v>71</v>
      </c>
      <c r="H19">
        <v>65</v>
      </c>
      <c r="I19" s="38">
        <f t="shared" si="15"/>
        <v>69.333333333333329</v>
      </c>
      <c r="M19">
        <v>3</v>
      </c>
      <c r="N19">
        <v>20.7</v>
      </c>
      <c r="O19">
        <v>20.5</v>
      </c>
      <c r="P19">
        <v>20.5</v>
      </c>
      <c r="Q19" s="38">
        <f t="shared" si="12"/>
        <v>20.5</v>
      </c>
      <c r="R19">
        <v>47</v>
      </c>
      <c r="S19">
        <v>49</v>
      </c>
      <c r="T19">
        <v>49</v>
      </c>
      <c r="U19" s="38">
        <f t="shared" si="16"/>
        <v>48.333333333333336</v>
      </c>
      <c r="W19">
        <v>3</v>
      </c>
      <c r="X19">
        <v>1.2</v>
      </c>
      <c r="Y19">
        <v>1.3</v>
      </c>
      <c r="Z19">
        <v>1.1000000000000001</v>
      </c>
      <c r="AA19" s="38">
        <f t="shared" si="13"/>
        <v>1.2000000000000002</v>
      </c>
      <c r="AB19">
        <v>42</v>
      </c>
      <c r="AC19">
        <v>41</v>
      </c>
      <c r="AD19">
        <v>66</v>
      </c>
      <c r="AE19" s="38">
        <f t="shared" si="17"/>
        <v>49.666666666666664</v>
      </c>
    </row>
    <row r="20" spans="1:31" x14ac:dyDescent="0.25">
      <c r="A20">
        <v>4</v>
      </c>
      <c r="B20">
        <v>28.1</v>
      </c>
      <c r="C20">
        <v>28</v>
      </c>
      <c r="D20">
        <v>27</v>
      </c>
      <c r="E20" s="38">
        <f t="shared" si="14"/>
        <v>27.7</v>
      </c>
      <c r="F20">
        <v>72</v>
      </c>
      <c r="G20">
        <v>76</v>
      </c>
      <c r="H20">
        <v>84</v>
      </c>
      <c r="I20" s="38">
        <f t="shared" si="15"/>
        <v>77.333333333333329</v>
      </c>
      <c r="M20">
        <v>4</v>
      </c>
      <c r="N20">
        <v>20</v>
      </c>
      <c r="O20">
        <v>22.1</v>
      </c>
      <c r="P20">
        <v>22.1</v>
      </c>
      <c r="Q20" s="38">
        <f t="shared" si="12"/>
        <v>22.1</v>
      </c>
      <c r="R20">
        <v>49</v>
      </c>
      <c r="S20">
        <v>47</v>
      </c>
      <c r="T20">
        <v>47</v>
      </c>
      <c r="U20" s="38">
        <f t="shared" si="16"/>
        <v>47.666666666666664</v>
      </c>
      <c r="W20">
        <v>4</v>
      </c>
      <c r="X20">
        <v>0.5</v>
      </c>
      <c r="Y20">
        <v>5</v>
      </c>
      <c r="Z20">
        <v>1.8</v>
      </c>
      <c r="AA20" s="38">
        <f t="shared" si="13"/>
        <v>3.4</v>
      </c>
      <c r="AB20">
        <v>43</v>
      </c>
      <c r="AC20">
        <v>41</v>
      </c>
      <c r="AD20">
        <v>43</v>
      </c>
      <c r="AE20" s="38">
        <f t="shared" si="17"/>
        <v>42.333333333333336</v>
      </c>
    </row>
    <row r="21" spans="1:31" x14ac:dyDescent="0.25">
      <c r="A21">
        <v>5</v>
      </c>
      <c r="B21">
        <v>26.3</v>
      </c>
      <c r="C21">
        <v>28.7</v>
      </c>
      <c r="D21">
        <v>27</v>
      </c>
      <c r="E21" s="38">
        <f t="shared" si="14"/>
        <v>27.333333333333332</v>
      </c>
      <c r="F21">
        <v>79</v>
      </c>
      <c r="G21">
        <v>71</v>
      </c>
      <c r="H21">
        <v>84</v>
      </c>
      <c r="I21" s="38">
        <f t="shared" si="15"/>
        <v>78</v>
      </c>
      <c r="M21">
        <v>5</v>
      </c>
      <c r="N21">
        <v>20</v>
      </c>
      <c r="O21">
        <v>25.7</v>
      </c>
      <c r="P21">
        <v>22.1</v>
      </c>
      <c r="Q21" s="38">
        <f t="shared" si="12"/>
        <v>23.9</v>
      </c>
      <c r="R21">
        <v>49</v>
      </c>
      <c r="S21">
        <v>51</v>
      </c>
      <c r="T21">
        <v>47</v>
      </c>
      <c r="U21" s="38">
        <f t="shared" si="16"/>
        <v>49</v>
      </c>
      <c r="W21">
        <v>5</v>
      </c>
      <c r="X21">
        <v>1.2</v>
      </c>
      <c r="Y21">
        <v>2.9</v>
      </c>
      <c r="Z21">
        <v>2.9</v>
      </c>
      <c r="AA21" s="38">
        <f t="shared" si="13"/>
        <v>2.9</v>
      </c>
      <c r="AB21">
        <v>42</v>
      </c>
      <c r="AC21">
        <v>42</v>
      </c>
      <c r="AD21">
        <v>42</v>
      </c>
      <c r="AE21" s="38">
        <f t="shared" si="17"/>
        <v>42</v>
      </c>
    </row>
    <row r="22" spans="1:31" x14ac:dyDescent="0.25">
      <c r="A22">
        <v>6</v>
      </c>
      <c r="B22">
        <v>27</v>
      </c>
      <c r="C22">
        <v>28.9</v>
      </c>
      <c r="D22">
        <v>26.3</v>
      </c>
      <c r="E22" s="38">
        <f t="shared" si="14"/>
        <v>27.400000000000002</v>
      </c>
      <c r="F22">
        <v>84</v>
      </c>
      <c r="G22">
        <v>69</v>
      </c>
      <c r="H22">
        <v>79</v>
      </c>
      <c r="I22" s="38">
        <f t="shared" si="15"/>
        <v>77.333333333333329</v>
      </c>
      <c r="M22">
        <v>6</v>
      </c>
      <c r="N22">
        <v>20.7</v>
      </c>
      <c r="O22">
        <v>22.1</v>
      </c>
      <c r="P22">
        <v>20.7</v>
      </c>
      <c r="Q22" s="38">
        <f t="shared" si="12"/>
        <v>21.4</v>
      </c>
      <c r="R22">
        <v>47</v>
      </c>
      <c r="S22">
        <v>47</v>
      </c>
      <c r="T22">
        <v>47</v>
      </c>
      <c r="U22" s="38">
        <f t="shared" si="16"/>
        <v>47</v>
      </c>
      <c r="W22">
        <v>6</v>
      </c>
      <c r="X22">
        <v>3.9</v>
      </c>
      <c r="Y22">
        <v>5</v>
      </c>
      <c r="Z22">
        <v>3.9</v>
      </c>
      <c r="AA22" s="38">
        <f t="shared" si="13"/>
        <v>4.45</v>
      </c>
      <c r="AB22">
        <v>42</v>
      </c>
      <c r="AC22">
        <v>41</v>
      </c>
      <c r="AD22">
        <v>42</v>
      </c>
      <c r="AE22" s="38">
        <f t="shared" si="17"/>
        <v>41.666666666666664</v>
      </c>
    </row>
    <row r="23" spans="1:31" x14ac:dyDescent="0.25">
      <c r="A23">
        <v>7</v>
      </c>
      <c r="B23">
        <v>26.2</v>
      </c>
      <c r="C23">
        <v>29</v>
      </c>
      <c r="D23">
        <v>26.3</v>
      </c>
      <c r="E23" s="38">
        <f>AVERAGE(B23:D23)</f>
        <v>27.166666666666668</v>
      </c>
      <c r="F23">
        <v>77</v>
      </c>
      <c r="G23">
        <v>71</v>
      </c>
      <c r="H23">
        <v>79</v>
      </c>
      <c r="I23" s="38">
        <f t="shared" si="15"/>
        <v>75.666666666666671</v>
      </c>
      <c r="M23">
        <v>7</v>
      </c>
      <c r="N23">
        <v>22.2</v>
      </c>
      <c r="O23">
        <v>20.7</v>
      </c>
      <c r="P23">
        <v>21</v>
      </c>
      <c r="Q23" s="38">
        <f t="shared" si="12"/>
        <v>20.85</v>
      </c>
      <c r="R23">
        <v>45</v>
      </c>
      <c r="S23">
        <v>47</v>
      </c>
      <c r="T23">
        <v>47</v>
      </c>
      <c r="U23" s="38">
        <f t="shared" si="16"/>
        <v>46.333333333333336</v>
      </c>
      <c r="W23">
        <v>7</v>
      </c>
      <c r="X23">
        <v>3.9</v>
      </c>
      <c r="Y23">
        <v>2.9</v>
      </c>
      <c r="Z23">
        <v>2.2000000000000002</v>
      </c>
      <c r="AA23" s="38">
        <f t="shared" si="13"/>
        <v>2.5499999999999998</v>
      </c>
      <c r="AB23">
        <v>42</v>
      </c>
      <c r="AC23">
        <v>42</v>
      </c>
      <c r="AD23">
        <v>43</v>
      </c>
      <c r="AE23" s="38">
        <f t="shared" si="17"/>
        <v>42.333333333333336</v>
      </c>
    </row>
    <row r="24" spans="1:31" x14ac:dyDescent="0.25">
      <c r="A24" t="s">
        <v>199</v>
      </c>
      <c r="B24" s="38">
        <f>AVERAGE(B17:B23)</f>
        <v>27.357142857142858</v>
      </c>
      <c r="C24" s="38">
        <f t="shared" ref="C24" si="18">AVERAGE(C17:C23)</f>
        <v>28.428571428571427</v>
      </c>
      <c r="D24" s="38">
        <f>AVERAGE(D18:D23)</f>
        <v>26.933333333333337</v>
      </c>
      <c r="E24" s="38"/>
      <c r="F24" s="38">
        <f>AVERAGE(F17:F23)</f>
        <v>75.857142857142861</v>
      </c>
      <c r="G24" s="38">
        <f t="shared" ref="G24:H24" si="19">AVERAGE(G17:G23)</f>
        <v>74.571428571428569</v>
      </c>
      <c r="H24" s="38">
        <f t="shared" si="19"/>
        <v>77.714285714285708</v>
      </c>
      <c r="M24" t="s">
        <v>200</v>
      </c>
      <c r="N24" s="38">
        <f>AVERAGE(N17:N23)</f>
        <v>21.214285714285715</v>
      </c>
      <c r="O24" s="38">
        <f t="shared" ref="O24:P24" si="20">AVERAGE(O17:O23)</f>
        <v>22.042857142857144</v>
      </c>
      <c r="P24" s="38">
        <f t="shared" si="20"/>
        <v>21.157142857142862</v>
      </c>
      <c r="Q24" s="38"/>
      <c r="R24" s="38">
        <f>AVERAGE(R17:R23)</f>
        <v>46.571428571428569</v>
      </c>
      <c r="S24" s="38">
        <f t="shared" ref="S24:T24" si="21">AVERAGE(S17:S23)</f>
        <v>47</v>
      </c>
      <c r="T24" s="38">
        <f t="shared" si="21"/>
        <v>47.571428571428569</v>
      </c>
      <c r="W24" t="s">
        <v>201</v>
      </c>
      <c r="X24" s="38">
        <f>AVERAGE(X17:X23)</f>
        <v>2.5</v>
      </c>
      <c r="Y24" s="38">
        <f>AVERAGE(Y17:Y23)</f>
        <v>3.2428571428571424</v>
      </c>
      <c r="Z24" s="38">
        <f t="shared" ref="Z24" si="22">AVERAGE(Z17:Z23)</f>
        <v>2.1285714285714286</v>
      </c>
      <c r="AA24" s="38"/>
      <c r="AB24" s="38">
        <f>AVERAGE(AB17:AB23)</f>
        <v>42.142857142857146</v>
      </c>
      <c r="AC24" s="38">
        <f t="shared" ref="AC24:AD24" si="23">AVERAGE(AC17:AC23)</f>
        <v>42.142857142857146</v>
      </c>
      <c r="AD24" s="38">
        <f t="shared" si="23"/>
        <v>45.857142857142854</v>
      </c>
    </row>
    <row r="27" spans="1:31" x14ac:dyDescent="0.25">
      <c r="A27" t="s">
        <v>191</v>
      </c>
      <c r="C27" t="s">
        <v>192</v>
      </c>
      <c r="E27" t="s">
        <v>193</v>
      </c>
      <c r="G27" t="s">
        <v>194</v>
      </c>
      <c r="I27" t="s">
        <v>193</v>
      </c>
      <c r="K27" t="s">
        <v>203</v>
      </c>
      <c r="M27" t="s">
        <v>191</v>
      </c>
      <c r="O27" t="s">
        <v>192</v>
      </c>
      <c r="Q27" t="s">
        <v>193</v>
      </c>
      <c r="S27" t="s">
        <v>194</v>
      </c>
      <c r="U27" t="s">
        <v>193</v>
      </c>
      <c r="W27" t="s">
        <v>191</v>
      </c>
      <c r="Y27" t="s">
        <v>192</v>
      </c>
      <c r="AA27" t="s">
        <v>193</v>
      </c>
      <c r="AC27" t="s">
        <v>194</v>
      </c>
      <c r="AE27" t="s">
        <v>193</v>
      </c>
    </row>
    <row r="28" spans="1:31" x14ac:dyDescent="0.25">
      <c r="B28" t="s">
        <v>196</v>
      </c>
      <c r="C28" t="s">
        <v>197</v>
      </c>
      <c r="D28" t="s">
        <v>198</v>
      </c>
      <c r="F28" t="s">
        <v>196</v>
      </c>
      <c r="G28" t="s">
        <v>197</v>
      </c>
      <c r="H28" t="s">
        <v>198</v>
      </c>
      <c r="N28" t="s">
        <v>196</v>
      </c>
      <c r="O28" t="s">
        <v>197</v>
      </c>
      <c r="P28" t="s">
        <v>198</v>
      </c>
      <c r="R28" t="s">
        <v>196</v>
      </c>
      <c r="S28" t="s">
        <v>197</v>
      </c>
      <c r="T28" t="s">
        <v>198</v>
      </c>
      <c r="X28" t="s">
        <v>196</v>
      </c>
      <c r="Y28" t="s">
        <v>197</v>
      </c>
      <c r="Z28" t="s">
        <v>198</v>
      </c>
      <c r="AB28" t="s">
        <v>196</v>
      </c>
      <c r="AC28" t="s">
        <v>197</v>
      </c>
      <c r="AD28" t="s">
        <v>198</v>
      </c>
    </row>
    <row r="29" spans="1:31" x14ac:dyDescent="0.25">
      <c r="A29">
        <v>1</v>
      </c>
      <c r="B29">
        <v>28.6</v>
      </c>
      <c r="C29">
        <v>29.3</v>
      </c>
      <c r="D29">
        <v>28</v>
      </c>
      <c r="E29" s="38">
        <f>AVERAGE(B29:D29)</f>
        <v>28.633333333333336</v>
      </c>
      <c r="F29">
        <v>71</v>
      </c>
      <c r="G29">
        <v>61</v>
      </c>
      <c r="H29">
        <v>76</v>
      </c>
      <c r="I29" s="38">
        <f>AVERAGE(F29:H29)</f>
        <v>69.333333333333329</v>
      </c>
      <c r="M29">
        <v>1</v>
      </c>
      <c r="N29">
        <v>20.7</v>
      </c>
      <c r="O29">
        <v>24.6</v>
      </c>
      <c r="P29">
        <v>20</v>
      </c>
      <c r="Q29" s="38">
        <f t="shared" ref="Q29:Q35" si="24">AVERAGE(O29:P29)</f>
        <v>22.3</v>
      </c>
      <c r="R29">
        <v>47</v>
      </c>
      <c r="S29">
        <v>45</v>
      </c>
      <c r="T29">
        <v>49</v>
      </c>
      <c r="U29" s="38">
        <f>AVERAGE(R29:T29)</f>
        <v>47</v>
      </c>
      <c r="W29">
        <v>1</v>
      </c>
      <c r="X29">
        <v>2.2000000000000002</v>
      </c>
      <c r="Y29">
        <v>1.2</v>
      </c>
      <c r="Z29">
        <v>0.5</v>
      </c>
      <c r="AA29" s="38">
        <f>AVERAGE(X29:Z29)</f>
        <v>1.3</v>
      </c>
      <c r="AB29">
        <v>43</v>
      </c>
      <c r="AC29">
        <v>42</v>
      </c>
      <c r="AD29">
        <v>43</v>
      </c>
      <c r="AE29" s="38">
        <f>AVERAGE(AB29:AD29)</f>
        <v>42.666666666666664</v>
      </c>
    </row>
    <row r="30" spans="1:31" x14ac:dyDescent="0.25">
      <c r="A30">
        <v>2</v>
      </c>
      <c r="B30">
        <v>27.5</v>
      </c>
      <c r="C30">
        <v>28.5</v>
      </c>
      <c r="D30">
        <v>28.9</v>
      </c>
      <c r="E30" s="38">
        <f t="shared" ref="E30:E34" si="25">AVERAGE(B30:D30)</f>
        <v>28.3</v>
      </c>
      <c r="F30">
        <v>82</v>
      </c>
      <c r="G30">
        <v>65</v>
      </c>
      <c r="H30">
        <v>69</v>
      </c>
      <c r="I30" s="38">
        <f t="shared" ref="I30:I35" si="26">AVERAGE(F30:H30)</f>
        <v>72</v>
      </c>
      <c r="M30">
        <v>2</v>
      </c>
      <c r="N30">
        <v>21</v>
      </c>
      <c r="O30">
        <v>21</v>
      </c>
      <c r="P30">
        <v>21</v>
      </c>
      <c r="Q30" s="38">
        <f t="shared" si="24"/>
        <v>21</v>
      </c>
      <c r="R30">
        <v>49</v>
      </c>
      <c r="S30">
        <v>44</v>
      </c>
      <c r="T30">
        <v>49</v>
      </c>
      <c r="U30" s="38">
        <f t="shared" ref="U30:U35" si="27">AVERAGE(R30:T30)</f>
        <v>47.333333333333336</v>
      </c>
      <c r="W30">
        <v>2</v>
      </c>
      <c r="X30">
        <v>1.7</v>
      </c>
      <c r="Y30">
        <v>1.8</v>
      </c>
      <c r="Z30">
        <v>1.5</v>
      </c>
      <c r="AA30" s="38">
        <f t="shared" ref="AA30:AA35" si="28">AVERAGE(X30:Z30)</f>
        <v>1.6666666666666667</v>
      </c>
      <c r="AB30">
        <v>42</v>
      </c>
      <c r="AC30">
        <v>43</v>
      </c>
      <c r="AD30">
        <v>43</v>
      </c>
      <c r="AE30" s="38">
        <f t="shared" ref="AE30:AE35" si="29">AVERAGE(AB30:AD30)</f>
        <v>42.666666666666664</v>
      </c>
    </row>
    <row r="31" spans="1:31" x14ac:dyDescent="0.25">
      <c r="A31">
        <v>3</v>
      </c>
      <c r="B31">
        <v>27.5</v>
      </c>
      <c r="C31">
        <v>27.5</v>
      </c>
      <c r="D31">
        <v>28</v>
      </c>
      <c r="E31" s="38">
        <f t="shared" si="25"/>
        <v>27.666666666666668</v>
      </c>
      <c r="F31">
        <v>65</v>
      </c>
      <c r="G31">
        <v>65</v>
      </c>
      <c r="H31">
        <v>71</v>
      </c>
      <c r="I31" s="38">
        <f t="shared" si="26"/>
        <v>67</v>
      </c>
      <c r="M31">
        <v>3</v>
      </c>
      <c r="N31">
        <v>20.5</v>
      </c>
      <c r="O31">
        <v>21</v>
      </c>
      <c r="P31">
        <v>20</v>
      </c>
      <c r="Q31" s="38">
        <f t="shared" si="24"/>
        <v>20.5</v>
      </c>
      <c r="R31">
        <v>49</v>
      </c>
      <c r="S31">
        <v>49</v>
      </c>
      <c r="T31">
        <v>49</v>
      </c>
      <c r="U31" s="38">
        <f t="shared" si="27"/>
        <v>49</v>
      </c>
      <c r="W31">
        <v>3</v>
      </c>
      <c r="X31">
        <v>1.8</v>
      </c>
      <c r="Y31">
        <v>1.1000000000000001</v>
      </c>
      <c r="Z31">
        <v>1.9</v>
      </c>
      <c r="AA31" s="38">
        <f t="shared" si="28"/>
        <v>1.6000000000000003</v>
      </c>
      <c r="AB31">
        <v>42</v>
      </c>
      <c r="AC31">
        <v>66</v>
      </c>
      <c r="AD31">
        <v>44</v>
      </c>
      <c r="AE31" s="38">
        <f t="shared" si="29"/>
        <v>50.666666666666664</v>
      </c>
    </row>
    <row r="32" spans="1:31" x14ac:dyDescent="0.25">
      <c r="A32">
        <v>4</v>
      </c>
      <c r="B32">
        <v>27</v>
      </c>
      <c r="C32">
        <v>28.9</v>
      </c>
      <c r="D32">
        <v>28.3</v>
      </c>
      <c r="E32" s="38">
        <f t="shared" si="25"/>
        <v>28.066666666666666</v>
      </c>
      <c r="F32">
        <v>84</v>
      </c>
      <c r="G32">
        <v>69</v>
      </c>
      <c r="H32">
        <v>82</v>
      </c>
      <c r="I32" s="38">
        <f t="shared" si="26"/>
        <v>78.333333333333329</v>
      </c>
      <c r="M32">
        <v>4</v>
      </c>
      <c r="N32">
        <v>22.1</v>
      </c>
      <c r="O32">
        <v>21</v>
      </c>
      <c r="P32">
        <v>20</v>
      </c>
      <c r="Q32" s="38">
        <f t="shared" si="24"/>
        <v>20.5</v>
      </c>
      <c r="R32">
        <v>47</v>
      </c>
      <c r="S32">
        <v>49</v>
      </c>
      <c r="T32">
        <v>49</v>
      </c>
      <c r="U32" s="38">
        <f t="shared" si="27"/>
        <v>48.333333333333336</v>
      </c>
      <c r="W32">
        <v>4</v>
      </c>
      <c r="X32">
        <v>1.5</v>
      </c>
      <c r="Y32">
        <v>1.8</v>
      </c>
      <c r="Z32">
        <v>3.9</v>
      </c>
      <c r="AA32" s="38">
        <f t="shared" si="28"/>
        <v>2.4</v>
      </c>
      <c r="AB32">
        <v>43</v>
      </c>
      <c r="AC32">
        <v>43</v>
      </c>
      <c r="AD32">
        <v>42</v>
      </c>
      <c r="AE32" s="38">
        <f t="shared" si="29"/>
        <v>42.666666666666664</v>
      </c>
    </row>
    <row r="33" spans="1:31" x14ac:dyDescent="0.25">
      <c r="A33">
        <v>5</v>
      </c>
      <c r="B33">
        <v>27</v>
      </c>
      <c r="C33">
        <v>29</v>
      </c>
      <c r="D33">
        <v>26.3</v>
      </c>
      <c r="E33" s="38">
        <f t="shared" si="25"/>
        <v>27.433333333333334</v>
      </c>
      <c r="F33">
        <v>84</v>
      </c>
      <c r="G33">
        <v>71</v>
      </c>
      <c r="H33">
        <v>79</v>
      </c>
      <c r="I33" s="38">
        <f t="shared" si="26"/>
        <v>78</v>
      </c>
      <c r="M33">
        <v>5</v>
      </c>
      <c r="N33">
        <v>22.1</v>
      </c>
      <c r="O33">
        <v>20</v>
      </c>
      <c r="P33">
        <v>20.7</v>
      </c>
      <c r="Q33" s="38">
        <f t="shared" si="24"/>
        <v>20.350000000000001</v>
      </c>
      <c r="R33">
        <v>47</v>
      </c>
      <c r="S33">
        <v>49</v>
      </c>
      <c r="T33">
        <v>47</v>
      </c>
      <c r="U33" s="38">
        <f t="shared" si="27"/>
        <v>47.666666666666664</v>
      </c>
      <c r="W33">
        <v>5</v>
      </c>
      <c r="X33">
        <v>1.8</v>
      </c>
      <c r="Y33">
        <v>2.9</v>
      </c>
      <c r="Z33">
        <v>2.9</v>
      </c>
      <c r="AA33" s="38">
        <f t="shared" si="28"/>
        <v>2.5333333333333332</v>
      </c>
      <c r="AB33">
        <v>42</v>
      </c>
      <c r="AC33">
        <v>42</v>
      </c>
      <c r="AD33">
        <v>42</v>
      </c>
      <c r="AE33" s="38">
        <f t="shared" si="29"/>
        <v>42</v>
      </c>
    </row>
    <row r="34" spans="1:31" x14ac:dyDescent="0.25">
      <c r="A34">
        <v>6</v>
      </c>
      <c r="B34">
        <v>26.3</v>
      </c>
      <c r="C34">
        <v>28.7</v>
      </c>
      <c r="D34">
        <v>26.3</v>
      </c>
      <c r="E34" s="38">
        <f t="shared" si="25"/>
        <v>27.099999999999998</v>
      </c>
      <c r="F34">
        <v>79</v>
      </c>
      <c r="G34">
        <v>71</v>
      </c>
      <c r="H34">
        <v>79</v>
      </c>
      <c r="I34" s="38">
        <f t="shared" si="26"/>
        <v>76.333333333333329</v>
      </c>
      <c r="M34">
        <v>6</v>
      </c>
      <c r="N34">
        <v>20.7</v>
      </c>
      <c r="O34">
        <v>21</v>
      </c>
      <c r="P34">
        <v>22.2</v>
      </c>
      <c r="Q34" s="38">
        <f t="shared" si="24"/>
        <v>21.6</v>
      </c>
      <c r="R34">
        <v>47</v>
      </c>
      <c r="S34">
        <v>49</v>
      </c>
      <c r="T34">
        <v>45</v>
      </c>
      <c r="U34" s="38">
        <f t="shared" si="27"/>
        <v>47</v>
      </c>
      <c r="W34">
        <v>6</v>
      </c>
      <c r="X34">
        <v>1.8</v>
      </c>
      <c r="Y34">
        <v>3.9</v>
      </c>
      <c r="Z34">
        <v>2.2000000000000002</v>
      </c>
      <c r="AA34" s="38">
        <f t="shared" si="28"/>
        <v>2.6333333333333333</v>
      </c>
      <c r="AB34">
        <v>42</v>
      </c>
      <c r="AC34">
        <v>42</v>
      </c>
      <c r="AD34">
        <v>43</v>
      </c>
      <c r="AE34" s="38">
        <f t="shared" si="29"/>
        <v>42.333333333333336</v>
      </c>
    </row>
    <row r="35" spans="1:31" x14ac:dyDescent="0.25">
      <c r="A35">
        <v>7</v>
      </c>
      <c r="B35">
        <v>26.3</v>
      </c>
      <c r="C35">
        <v>27.5</v>
      </c>
      <c r="D35">
        <v>26.3</v>
      </c>
      <c r="E35" s="38">
        <f>AVERAGE(B35:D35)</f>
        <v>26.7</v>
      </c>
      <c r="F35">
        <v>79</v>
      </c>
      <c r="G35">
        <v>82</v>
      </c>
      <c r="H35">
        <v>79</v>
      </c>
      <c r="I35" s="38">
        <f t="shared" si="26"/>
        <v>80</v>
      </c>
      <c r="M35">
        <v>7</v>
      </c>
      <c r="N35">
        <v>21</v>
      </c>
      <c r="O35">
        <v>22.2</v>
      </c>
      <c r="P35">
        <v>20.5</v>
      </c>
      <c r="Q35" s="38">
        <f t="shared" si="24"/>
        <v>21.35</v>
      </c>
      <c r="R35">
        <v>47</v>
      </c>
      <c r="S35">
        <v>45</v>
      </c>
      <c r="T35">
        <v>49</v>
      </c>
      <c r="U35" s="38">
        <f t="shared" si="27"/>
        <v>47</v>
      </c>
      <c r="W35">
        <v>7</v>
      </c>
      <c r="X35">
        <v>1.7</v>
      </c>
      <c r="Y35">
        <v>2.2000000000000002</v>
      </c>
      <c r="Z35">
        <v>1.8</v>
      </c>
      <c r="AA35" s="38">
        <f t="shared" si="28"/>
        <v>1.9000000000000001</v>
      </c>
      <c r="AB35">
        <v>42</v>
      </c>
      <c r="AC35">
        <v>43</v>
      </c>
      <c r="AD35">
        <v>43</v>
      </c>
      <c r="AE35" s="38">
        <f t="shared" si="29"/>
        <v>42.666666666666664</v>
      </c>
    </row>
    <row r="36" spans="1:31" x14ac:dyDescent="0.25">
      <c r="A36" t="s">
        <v>199</v>
      </c>
      <c r="B36" s="38">
        <f>AVERAGE(B29:B35)</f>
        <v>27.171428571428574</v>
      </c>
      <c r="C36" s="38">
        <f t="shared" ref="C36" si="30">AVERAGE(C29:C35)</f>
        <v>28.485714285714284</v>
      </c>
      <c r="D36" s="38">
        <f>AVERAGE(D30:D35)</f>
        <v>27.350000000000005</v>
      </c>
      <c r="E36" s="38"/>
      <c r="F36" s="38">
        <f>AVERAGE(F29:F35)</f>
        <v>77.714285714285708</v>
      </c>
      <c r="G36" s="38">
        <f t="shared" ref="G36:H36" si="31">AVERAGE(G29:G35)</f>
        <v>69.142857142857139</v>
      </c>
      <c r="H36" s="38">
        <f t="shared" si="31"/>
        <v>76.428571428571431</v>
      </c>
      <c r="M36" t="s">
        <v>200</v>
      </c>
      <c r="N36" s="38">
        <f>AVERAGE(N29:N35)</f>
        <v>21.157142857142862</v>
      </c>
      <c r="O36" s="38">
        <f t="shared" ref="O36:P36" si="32">AVERAGE(O29:O35)</f>
        <v>21.542857142857141</v>
      </c>
      <c r="P36" s="38">
        <f t="shared" si="32"/>
        <v>20.62857142857143</v>
      </c>
      <c r="Q36" s="38"/>
      <c r="R36" s="38">
        <f>AVERAGE(R29:R35)</f>
        <v>47.571428571428569</v>
      </c>
      <c r="S36" s="38">
        <f t="shared" ref="S36:T36" si="33">AVERAGE(S29:S35)</f>
        <v>47.142857142857146</v>
      </c>
      <c r="T36" s="38">
        <f t="shared" si="33"/>
        <v>48.142857142857146</v>
      </c>
      <c r="W36" t="s">
        <v>201</v>
      </c>
      <c r="X36" s="38">
        <f>AVERAGE(X29:X35)</f>
        <v>1.7857142857142858</v>
      </c>
      <c r="Y36" s="38">
        <f t="shared" ref="Y36:Z36" si="34">AVERAGE(Y29:Y35)</f>
        <v>2.1285714285714286</v>
      </c>
      <c r="Z36" s="38">
        <f t="shared" si="34"/>
        <v>2.1</v>
      </c>
      <c r="AA36" s="38"/>
      <c r="AB36" s="38">
        <f>AVERAGE(AB29:AB35)</f>
        <v>42.285714285714285</v>
      </c>
      <c r="AC36" s="38">
        <f t="shared" ref="AC36:AD36" si="35">AVERAGE(AC29:AC35)</f>
        <v>45.857142857142854</v>
      </c>
      <c r="AD36" s="38">
        <f t="shared" si="35"/>
        <v>42.857142857142854</v>
      </c>
    </row>
    <row r="39" spans="1:31" x14ac:dyDescent="0.25">
      <c r="A39" t="s">
        <v>191</v>
      </c>
      <c r="C39" t="s">
        <v>192</v>
      </c>
      <c r="E39" t="s">
        <v>193</v>
      </c>
      <c r="G39" t="s">
        <v>194</v>
      </c>
      <c r="I39" t="s">
        <v>193</v>
      </c>
      <c r="K39" t="s">
        <v>204</v>
      </c>
      <c r="M39" t="s">
        <v>191</v>
      </c>
      <c r="O39" t="s">
        <v>192</v>
      </c>
      <c r="Q39" t="s">
        <v>193</v>
      </c>
      <c r="S39" t="s">
        <v>194</v>
      </c>
      <c r="U39" t="s">
        <v>193</v>
      </c>
      <c r="W39" t="s">
        <v>191</v>
      </c>
      <c r="Y39" t="s">
        <v>192</v>
      </c>
      <c r="AA39" t="s">
        <v>193</v>
      </c>
      <c r="AC39" t="s">
        <v>194</v>
      </c>
      <c r="AE39" t="s">
        <v>193</v>
      </c>
    </row>
    <row r="40" spans="1:31" x14ac:dyDescent="0.25">
      <c r="B40" t="s">
        <v>196</v>
      </c>
      <c r="C40" t="s">
        <v>197</v>
      </c>
      <c r="D40" t="s">
        <v>198</v>
      </c>
      <c r="F40" t="s">
        <v>196</v>
      </c>
      <c r="G40" t="s">
        <v>197</v>
      </c>
      <c r="H40" t="s">
        <v>198</v>
      </c>
      <c r="N40" t="s">
        <v>196</v>
      </c>
      <c r="O40" t="s">
        <v>197</v>
      </c>
      <c r="P40" t="s">
        <v>198</v>
      </c>
      <c r="R40" t="s">
        <v>196</v>
      </c>
      <c r="S40" t="s">
        <v>197</v>
      </c>
      <c r="T40" t="s">
        <v>198</v>
      </c>
      <c r="X40" t="s">
        <v>196</v>
      </c>
      <c r="Y40" t="s">
        <v>197</v>
      </c>
      <c r="Z40" t="s">
        <v>198</v>
      </c>
      <c r="AB40" t="s">
        <v>196</v>
      </c>
      <c r="AC40" t="s">
        <v>197</v>
      </c>
      <c r="AD40" t="s">
        <v>198</v>
      </c>
    </row>
    <row r="41" spans="1:31" x14ac:dyDescent="0.25">
      <c r="A41">
        <v>1</v>
      </c>
      <c r="B41">
        <v>26.6</v>
      </c>
      <c r="C41">
        <v>28</v>
      </c>
      <c r="D41">
        <v>28.7</v>
      </c>
      <c r="E41" s="38">
        <f>AVERAGE(B41:D41)</f>
        <v>27.766666666666666</v>
      </c>
      <c r="F41">
        <v>75</v>
      </c>
      <c r="G41">
        <v>76</v>
      </c>
      <c r="H41">
        <v>71</v>
      </c>
      <c r="I41" s="38">
        <f>AVERAGE(F41:H41)</f>
        <v>74</v>
      </c>
      <c r="K41">
        <v>75</v>
      </c>
      <c r="M41">
        <v>1</v>
      </c>
      <c r="N41">
        <v>20</v>
      </c>
      <c r="O41">
        <v>21</v>
      </c>
      <c r="P41">
        <v>20</v>
      </c>
      <c r="Q41" s="38">
        <f t="shared" ref="Q41:Q47" si="36">AVERAGE(O41:P41)</f>
        <v>20.5</v>
      </c>
      <c r="R41">
        <v>49</v>
      </c>
      <c r="S41">
        <v>49</v>
      </c>
      <c r="T41">
        <v>49</v>
      </c>
      <c r="U41" s="38">
        <f>AVERAGE(R41:T41)</f>
        <v>49</v>
      </c>
      <c r="W41">
        <v>1</v>
      </c>
      <c r="X41">
        <v>1.9</v>
      </c>
      <c r="Y41">
        <v>0.5</v>
      </c>
      <c r="Z41">
        <v>1.2</v>
      </c>
      <c r="AA41" s="38">
        <f>AVERAGE(X41:Z41)</f>
        <v>1.2</v>
      </c>
      <c r="AB41">
        <v>44</v>
      </c>
      <c r="AC41">
        <v>43</v>
      </c>
      <c r="AD41">
        <v>42</v>
      </c>
      <c r="AE41" s="38">
        <f>AVERAGE(AB41:AD41)</f>
        <v>43</v>
      </c>
    </row>
    <row r="42" spans="1:31" x14ac:dyDescent="0.25">
      <c r="A42">
        <v>2</v>
      </c>
      <c r="B42">
        <v>27.1</v>
      </c>
      <c r="C42">
        <v>28.9</v>
      </c>
      <c r="D42">
        <v>29</v>
      </c>
      <c r="E42" s="38">
        <f t="shared" ref="E42:E46" si="37">AVERAGE(B42:D42)</f>
        <v>28.333333333333332</v>
      </c>
      <c r="F42">
        <v>72</v>
      </c>
      <c r="G42">
        <v>69</v>
      </c>
      <c r="H42">
        <v>71</v>
      </c>
      <c r="I42" s="38">
        <f t="shared" ref="I42:I47" si="38">AVERAGE(F42:H42)</f>
        <v>70.666666666666671</v>
      </c>
      <c r="K42">
        <v>72</v>
      </c>
      <c r="M42">
        <v>2</v>
      </c>
      <c r="N42">
        <v>21</v>
      </c>
      <c r="O42">
        <v>20.5</v>
      </c>
      <c r="P42">
        <v>20</v>
      </c>
      <c r="Q42" s="38">
        <f t="shared" si="36"/>
        <v>20.25</v>
      </c>
      <c r="R42">
        <v>49</v>
      </c>
      <c r="S42">
        <v>49</v>
      </c>
      <c r="T42">
        <v>49</v>
      </c>
      <c r="U42" s="38">
        <f t="shared" ref="U42:U47" si="39">AVERAGE(R42:T42)</f>
        <v>49</v>
      </c>
      <c r="W42">
        <v>2</v>
      </c>
      <c r="X42">
        <v>1.3</v>
      </c>
      <c r="Y42">
        <v>1.5</v>
      </c>
      <c r="Z42">
        <v>1.8</v>
      </c>
      <c r="AA42" s="38">
        <f t="shared" ref="AA42:AA47" si="40">AVERAGE(X42:Z42)</f>
        <v>1.5333333333333332</v>
      </c>
      <c r="AB42">
        <v>41</v>
      </c>
      <c r="AC42">
        <v>43</v>
      </c>
      <c r="AD42">
        <v>43</v>
      </c>
      <c r="AE42" s="38">
        <f t="shared" ref="AE42:AE47" si="41">AVERAGE(AB42:AD42)</f>
        <v>42.333333333333336</v>
      </c>
    </row>
    <row r="43" spans="1:31" x14ac:dyDescent="0.25">
      <c r="A43">
        <v>3</v>
      </c>
      <c r="B43">
        <v>27.5</v>
      </c>
      <c r="C43">
        <v>28</v>
      </c>
      <c r="D43">
        <v>27</v>
      </c>
      <c r="E43" s="38">
        <f t="shared" si="37"/>
        <v>27.5</v>
      </c>
      <c r="F43">
        <v>65</v>
      </c>
      <c r="G43">
        <v>71</v>
      </c>
      <c r="H43">
        <v>84</v>
      </c>
      <c r="I43" s="38">
        <f t="shared" si="38"/>
        <v>73.333333333333329</v>
      </c>
      <c r="K43">
        <v>65</v>
      </c>
      <c r="M43">
        <v>3</v>
      </c>
      <c r="N43">
        <v>20</v>
      </c>
      <c r="O43">
        <v>20.5</v>
      </c>
      <c r="P43">
        <v>21</v>
      </c>
      <c r="Q43" s="38">
        <f t="shared" si="36"/>
        <v>20.75</v>
      </c>
      <c r="R43">
        <v>49</v>
      </c>
      <c r="S43">
        <v>49</v>
      </c>
      <c r="T43">
        <v>49</v>
      </c>
      <c r="U43" s="38">
        <f t="shared" si="39"/>
        <v>49</v>
      </c>
      <c r="W43">
        <v>3</v>
      </c>
      <c r="X43">
        <v>1.1000000000000001</v>
      </c>
      <c r="Y43">
        <v>1.9</v>
      </c>
      <c r="Z43">
        <v>1.9</v>
      </c>
      <c r="AA43" s="38">
        <f t="shared" si="40"/>
        <v>1.6333333333333335</v>
      </c>
      <c r="AB43">
        <v>66</v>
      </c>
      <c r="AC43">
        <v>44</v>
      </c>
      <c r="AD43">
        <v>44</v>
      </c>
      <c r="AE43" s="38">
        <f t="shared" si="41"/>
        <v>51.333333333333336</v>
      </c>
    </row>
    <row r="44" spans="1:31" x14ac:dyDescent="0.25">
      <c r="A44">
        <v>4</v>
      </c>
      <c r="B44">
        <v>28</v>
      </c>
      <c r="C44">
        <v>28.3</v>
      </c>
      <c r="D44">
        <v>27</v>
      </c>
      <c r="E44" s="38">
        <f t="shared" si="37"/>
        <v>27.766666666666666</v>
      </c>
      <c r="F44">
        <v>71</v>
      </c>
      <c r="G44">
        <v>82</v>
      </c>
      <c r="H44">
        <v>84</v>
      </c>
      <c r="I44" s="38">
        <f t="shared" si="38"/>
        <v>79</v>
      </c>
      <c r="K44">
        <v>71</v>
      </c>
      <c r="M44">
        <v>4</v>
      </c>
      <c r="N44">
        <v>20</v>
      </c>
      <c r="O44">
        <v>20</v>
      </c>
      <c r="P44">
        <v>20</v>
      </c>
      <c r="Q44" s="38">
        <f t="shared" si="36"/>
        <v>20</v>
      </c>
      <c r="R44">
        <v>49</v>
      </c>
      <c r="S44">
        <v>49</v>
      </c>
      <c r="T44">
        <v>49</v>
      </c>
      <c r="U44" s="38">
        <f t="shared" si="39"/>
        <v>49</v>
      </c>
      <c r="W44">
        <v>4</v>
      </c>
      <c r="X44">
        <v>1.9</v>
      </c>
      <c r="Y44">
        <v>3.9</v>
      </c>
      <c r="Z44">
        <v>1.9</v>
      </c>
      <c r="AA44" s="38">
        <f t="shared" si="40"/>
        <v>2.5666666666666664</v>
      </c>
      <c r="AB44">
        <v>44</v>
      </c>
      <c r="AC44">
        <v>42</v>
      </c>
      <c r="AD44">
        <v>44</v>
      </c>
      <c r="AE44" s="38">
        <f t="shared" si="41"/>
        <v>43.333333333333336</v>
      </c>
    </row>
    <row r="45" spans="1:31" x14ac:dyDescent="0.25">
      <c r="A45">
        <v>5</v>
      </c>
      <c r="B45">
        <v>27</v>
      </c>
      <c r="C45">
        <v>26.3</v>
      </c>
      <c r="D45">
        <v>26.6</v>
      </c>
      <c r="E45" s="38">
        <f t="shared" si="37"/>
        <v>26.633333333333336</v>
      </c>
      <c r="F45">
        <v>84</v>
      </c>
      <c r="G45">
        <v>79</v>
      </c>
      <c r="H45">
        <v>75</v>
      </c>
      <c r="I45" s="38">
        <f t="shared" si="38"/>
        <v>79.333333333333329</v>
      </c>
      <c r="K45">
        <v>84</v>
      </c>
      <c r="M45">
        <v>5</v>
      </c>
      <c r="N45">
        <v>20.7</v>
      </c>
      <c r="O45">
        <v>21</v>
      </c>
      <c r="P45">
        <v>20</v>
      </c>
      <c r="Q45" s="38">
        <f t="shared" si="36"/>
        <v>20.5</v>
      </c>
      <c r="R45">
        <v>47</v>
      </c>
      <c r="S45">
        <v>49</v>
      </c>
      <c r="T45">
        <v>49</v>
      </c>
      <c r="U45" s="38">
        <f t="shared" si="39"/>
        <v>48.333333333333336</v>
      </c>
      <c r="W45">
        <v>5</v>
      </c>
      <c r="X45">
        <v>1.9</v>
      </c>
      <c r="Y45">
        <v>2.9</v>
      </c>
      <c r="Z45">
        <v>1.1000000000000001</v>
      </c>
      <c r="AA45" s="38">
        <f t="shared" si="40"/>
        <v>1.9666666666666668</v>
      </c>
      <c r="AB45">
        <v>44</v>
      </c>
      <c r="AC45">
        <v>42</v>
      </c>
      <c r="AD45">
        <v>66</v>
      </c>
      <c r="AE45" s="38">
        <f t="shared" si="41"/>
        <v>50.666666666666664</v>
      </c>
    </row>
    <row r="46" spans="1:31" x14ac:dyDescent="0.25">
      <c r="A46">
        <v>6</v>
      </c>
      <c r="B46">
        <v>26.6</v>
      </c>
      <c r="C46">
        <v>26.3</v>
      </c>
      <c r="D46">
        <v>26.6</v>
      </c>
      <c r="E46" s="38">
        <f t="shared" si="37"/>
        <v>26.5</v>
      </c>
      <c r="F46">
        <v>75</v>
      </c>
      <c r="G46">
        <v>79</v>
      </c>
      <c r="H46">
        <v>75</v>
      </c>
      <c r="I46" s="38">
        <f t="shared" si="38"/>
        <v>76.333333333333329</v>
      </c>
      <c r="K46">
        <v>75</v>
      </c>
      <c r="M46">
        <v>6</v>
      </c>
      <c r="N46">
        <v>22.2</v>
      </c>
      <c r="O46">
        <v>21</v>
      </c>
      <c r="P46">
        <v>21</v>
      </c>
      <c r="Q46" s="38">
        <f t="shared" si="36"/>
        <v>21</v>
      </c>
      <c r="R46">
        <v>45</v>
      </c>
      <c r="S46">
        <v>49</v>
      </c>
      <c r="T46">
        <v>49</v>
      </c>
      <c r="U46" s="38">
        <f t="shared" si="39"/>
        <v>47.666666666666664</v>
      </c>
      <c r="W46">
        <v>6</v>
      </c>
      <c r="X46">
        <v>1.5</v>
      </c>
      <c r="Y46">
        <v>2.2000000000000002</v>
      </c>
      <c r="Z46">
        <v>1.2</v>
      </c>
      <c r="AA46" s="38">
        <f t="shared" si="40"/>
        <v>1.6333333333333335</v>
      </c>
      <c r="AB46">
        <v>43</v>
      </c>
      <c r="AC46">
        <v>43</v>
      </c>
      <c r="AD46">
        <v>42</v>
      </c>
      <c r="AE46" s="38">
        <f t="shared" si="41"/>
        <v>42.666666666666664</v>
      </c>
    </row>
    <row r="47" spans="1:31" x14ac:dyDescent="0.25">
      <c r="A47">
        <v>7</v>
      </c>
      <c r="B47">
        <v>27</v>
      </c>
      <c r="C47">
        <v>26.3</v>
      </c>
      <c r="D47">
        <v>26.6</v>
      </c>
      <c r="E47" s="38">
        <f>AVERAGE(B47:D47)</f>
        <v>26.633333333333336</v>
      </c>
      <c r="F47">
        <v>84</v>
      </c>
      <c r="G47">
        <v>79</v>
      </c>
      <c r="H47">
        <v>75</v>
      </c>
      <c r="I47" s="38">
        <f t="shared" si="38"/>
        <v>79.333333333333329</v>
      </c>
      <c r="K47">
        <v>84</v>
      </c>
      <c r="M47">
        <v>7</v>
      </c>
      <c r="N47">
        <v>20.5</v>
      </c>
      <c r="O47">
        <v>20.7</v>
      </c>
      <c r="P47">
        <v>20.5</v>
      </c>
      <c r="Q47" s="38">
        <f t="shared" si="36"/>
        <v>20.6</v>
      </c>
      <c r="R47">
        <v>49</v>
      </c>
      <c r="S47">
        <v>47</v>
      </c>
      <c r="T47">
        <v>49</v>
      </c>
      <c r="U47" s="38">
        <f t="shared" si="39"/>
        <v>48.333333333333336</v>
      </c>
      <c r="W47">
        <v>7</v>
      </c>
      <c r="X47">
        <v>1.3</v>
      </c>
      <c r="Y47">
        <v>1.8</v>
      </c>
      <c r="Z47">
        <v>1.3</v>
      </c>
      <c r="AA47" s="38">
        <f t="shared" si="40"/>
        <v>1.4666666666666668</v>
      </c>
      <c r="AB47">
        <v>41</v>
      </c>
      <c r="AC47">
        <v>43</v>
      </c>
      <c r="AD47">
        <v>43</v>
      </c>
      <c r="AE47" s="38">
        <f t="shared" si="41"/>
        <v>42.333333333333336</v>
      </c>
    </row>
    <row r="48" spans="1:31" x14ac:dyDescent="0.25">
      <c r="A48" t="s">
        <v>199</v>
      </c>
      <c r="B48" s="38">
        <f>AVERAGE(B41:B47)</f>
        <v>27.11428571428571</v>
      </c>
      <c r="C48" s="38">
        <f t="shared" ref="C48" si="42">AVERAGE(C41:C47)</f>
        <v>27.442857142857147</v>
      </c>
      <c r="D48" s="38">
        <f>AVERAGE(D42:D47)</f>
        <v>27.133333333333329</v>
      </c>
      <c r="E48" s="38"/>
      <c r="F48" s="38">
        <f>AVERAGE(F41:F47)</f>
        <v>75.142857142857139</v>
      </c>
      <c r="G48" s="38">
        <f t="shared" ref="G48:H48" si="43">AVERAGE(G41:G47)</f>
        <v>76.428571428571431</v>
      </c>
      <c r="H48" s="38">
        <f t="shared" si="43"/>
        <v>76.428571428571431</v>
      </c>
      <c r="M48" t="s">
        <v>200</v>
      </c>
      <c r="N48" s="38">
        <f>AVERAGE(N41:N47)</f>
        <v>20.62857142857143</v>
      </c>
      <c r="O48" s="38">
        <f t="shared" ref="O48:P48" si="44">AVERAGE(O41:O47)</f>
        <v>20.671428571428571</v>
      </c>
      <c r="P48" s="38">
        <f t="shared" si="44"/>
        <v>20.357142857142858</v>
      </c>
      <c r="Q48" s="38"/>
      <c r="R48" s="38">
        <f>AVERAGE(R41:R47)</f>
        <v>48.142857142857146</v>
      </c>
      <c r="S48" s="38">
        <f t="shared" ref="S48:T48" si="45">AVERAGE(S41:S47)</f>
        <v>48.714285714285715</v>
      </c>
      <c r="T48" s="38">
        <f t="shared" si="45"/>
        <v>49</v>
      </c>
      <c r="W48" t="s">
        <v>201</v>
      </c>
      <c r="X48" s="38">
        <f>AVERAGE(X41:X47)</f>
        <v>1.5571428571428574</v>
      </c>
      <c r="Y48" s="38">
        <f t="shared" ref="Y48:Z48" si="46">AVERAGE(Y41:Y47)</f>
        <v>2.1</v>
      </c>
      <c r="Z48" s="38">
        <f t="shared" si="46"/>
        <v>1.4857142857142858</v>
      </c>
      <c r="AA48" s="38"/>
      <c r="AB48" s="38">
        <f>AVERAGE(AB41:AB47)</f>
        <v>46.142857142857146</v>
      </c>
      <c r="AC48" s="38">
        <f t="shared" ref="AC48:AD48" si="47">AVERAGE(AC41:AC47)</f>
        <v>42.857142857142854</v>
      </c>
      <c r="AD48" s="38">
        <f t="shared" si="47"/>
        <v>46.285714285714285</v>
      </c>
    </row>
    <row r="51" spans="1:31" x14ac:dyDescent="0.25">
      <c r="A51" t="s">
        <v>191</v>
      </c>
      <c r="C51" t="s">
        <v>192</v>
      </c>
      <c r="E51" t="s">
        <v>193</v>
      </c>
      <c r="G51" t="s">
        <v>194</v>
      </c>
      <c r="I51" t="s">
        <v>193</v>
      </c>
      <c r="K51" t="s">
        <v>205</v>
      </c>
      <c r="M51" t="s">
        <v>191</v>
      </c>
      <c r="O51" t="s">
        <v>192</v>
      </c>
      <c r="Q51" t="s">
        <v>193</v>
      </c>
      <c r="S51" t="s">
        <v>194</v>
      </c>
      <c r="U51" t="s">
        <v>193</v>
      </c>
      <c r="W51" t="s">
        <v>191</v>
      </c>
      <c r="Y51" t="s">
        <v>192</v>
      </c>
      <c r="AA51" t="s">
        <v>193</v>
      </c>
      <c r="AC51" t="s">
        <v>194</v>
      </c>
      <c r="AE51" t="s">
        <v>193</v>
      </c>
    </row>
    <row r="52" spans="1:31" x14ac:dyDescent="0.25">
      <c r="B52" t="s">
        <v>196</v>
      </c>
      <c r="C52" t="s">
        <v>197</v>
      </c>
      <c r="D52" t="s">
        <v>198</v>
      </c>
      <c r="F52" t="s">
        <v>196</v>
      </c>
      <c r="G52" t="s">
        <v>197</v>
      </c>
      <c r="H52" t="s">
        <v>198</v>
      </c>
      <c r="N52" t="s">
        <v>196</v>
      </c>
      <c r="O52" t="s">
        <v>197</v>
      </c>
      <c r="P52" t="s">
        <v>198</v>
      </c>
      <c r="R52" t="s">
        <v>196</v>
      </c>
      <c r="S52" t="s">
        <v>197</v>
      </c>
      <c r="T52" t="s">
        <v>198</v>
      </c>
      <c r="X52" t="s">
        <v>196</v>
      </c>
      <c r="Y52" t="s">
        <v>197</v>
      </c>
      <c r="Z52" t="s">
        <v>198</v>
      </c>
      <c r="AB52" t="s">
        <v>196</v>
      </c>
      <c r="AC52" t="s">
        <v>197</v>
      </c>
      <c r="AD52" t="s">
        <v>198</v>
      </c>
    </row>
    <row r="53" spans="1:31" x14ac:dyDescent="0.25">
      <c r="A53">
        <v>1</v>
      </c>
      <c r="B53">
        <v>28.7</v>
      </c>
      <c r="C53">
        <v>27.4</v>
      </c>
      <c r="D53">
        <v>28.9</v>
      </c>
      <c r="E53" s="38">
        <f>AVERAGE(B53:D53)</f>
        <v>28.333333333333332</v>
      </c>
      <c r="F53">
        <v>76</v>
      </c>
      <c r="G53">
        <v>77</v>
      </c>
      <c r="H53">
        <v>69</v>
      </c>
      <c r="I53" s="38">
        <f>AVERAGE(F53:H53)</f>
        <v>74</v>
      </c>
      <c r="M53">
        <v>1</v>
      </c>
      <c r="N53">
        <v>20</v>
      </c>
      <c r="O53">
        <v>20.5</v>
      </c>
      <c r="P53">
        <v>20.7</v>
      </c>
      <c r="Q53" s="38">
        <f t="shared" ref="Q53:Q59" si="48">AVERAGE(O53:P53)</f>
        <v>20.6</v>
      </c>
      <c r="R53">
        <v>49</v>
      </c>
      <c r="S53">
        <v>49</v>
      </c>
      <c r="T53">
        <v>47</v>
      </c>
      <c r="U53" s="38">
        <f>AVERAGE(R53:T53)</f>
        <v>48.333333333333336</v>
      </c>
      <c r="W53">
        <v>1</v>
      </c>
      <c r="X53">
        <v>1.2</v>
      </c>
      <c r="Y53">
        <v>0.5</v>
      </c>
      <c r="Z53">
        <v>3.9</v>
      </c>
      <c r="AA53" s="38">
        <f>AVERAGE(X53:Z53)</f>
        <v>1.8666666666666665</v>
      </c>
      <c r="AB53">
        <v>42</v>
      </c>
      <c r="AC53">
        <v>43</v>
      </c>
      <c r="AD53">
        <v>42</v>
      </c>
      <c r="AE53" s="38">
        <f>AVERAGE(AB53:AD53)</f>
        <v>42.333333333333336</v>
      </c>
    </row>
    <row r="54" spans="1:31" x14ac:dyDescent="0.25">
      <c r="A54">
        <v>2</v>
      </c>
      <c r="B54">
        <v>29</v>
      </c>
      <c r="C54">
        <v>28.1</v>
      </c>
      <c r="D54">
        <v>28.7</v>
      </c>
      <c r="E54" s="38">
        <f t="shared" ref="E54:E58" si="49">AVERAGE(B54:D54)</f>
        <v>28.599999999999998</v>
      </c>
      <c r="F54">
        <v>69</v>
      </c>
      <c r="G54">
        <v>72</v>
      </c>
      <c r="H54">
        <v>71</v>
      </c>
      <c r="I54" s="38">
        <f t="shared" ref="I54:I59" si="50">AVERAGE(F54:H54)</f>
        <v>70.666666666666671</v>
      </c>
      <c r="M54">
        <v>2</v>
      </c>
      <c r="N54">
        <v>20</v>
      </c>
      <c r="O54">
        <v>22.1</v>
      </c>
      <c r="P54">
        <v>21</v>
      </c>
      <c r="Q54" s="38">
        <f t="shared" si="48"/>
        <v>21.55</v>
      </c>
      <c r="R54">
        <v>49</v>
      </c>
      <c r="S54">
        <v>47</v>
      </c>
      <c r="T54">
        <v>49</v>
      </c>
      <c r="U54" s="38">
        <f t="shared" ref="U54:U59" si="51">AVERAGE(R54:T54)</f>
        <v>48.333333333333336</v>
      </c>
      <c r="W54">
        <v>2</v>
      </c>
      <c r="X54">
        <v>1.8</v>
      </c>
      <c r="Y54">
        <v>5</v>
      </c>
      <c r="Z54">
        <v>1.8</v>
      </c>
      <c r="AA54" s="38">
        <f t="shared" ref="AA54:AA59" si="52">AVERAGE(X54:Z54)</f>
        <v>2.8666666666666667</v>
      </c>
      <c r="AB54">
        <v>43</v>
      </c>
      <c r="AC54">
        <v>41</v>
      </c>
      <c r="AD54">
        <v>43</v>
      </c>
      <c r="AE54" s="38">
        <f t="shared" ref="AE54:AE59" si="53">AVERAGE(AB54:AD54)</f>
        <v>42.333333333333336</v>
      </c>
    </row>
    <row r="55" spans="1:31" x14ac:dyDescent="0.25">
      <c r="A55">
        <v>3</v>
      </c>
      <c r="B55">
        <v>27</v>
      </c>
      <c r="C55">
        <v>27</v>
      </c>
      <c r="D55">
        <v>26.6</v>
      </c>
      <c r="E55" s="38">
        <f t="shared" si="49"/>
        <v>26.866666666666664</v>
      </c>
      <c r="F55">
        <v>71</v>
      </c>
      <c r="G55">
        <v>84</v>
      </c>
      <c r="H55">
        <v>75</v>
      </c>
      <c r="I55" s="38">
        <f t="shared" si="50"/>
        <v>76.666666666666671</v>
      </c>
      <c r="M55">
        <v>3</v>
      </c>
      <c r="N55">
        <v>21</v>
      </c>
      <c r="O55">
        <v>22.1</v>
      </c>
      <c r="P55">
        <v>21</v>
      </c>
      <c r="Q55" s="38">
        <f t="shared" si="48"/>
        <v>21.55</v>
      </c>
      <c r="R55">
        <v>49</v>
      </c>
      <c r="S55">
        <v>47</v>
      </c>
      <c r="T55">
        <v>49</v>
      </c>
      <c r="U55" s="38">
        <f t="shared" si="51"/>
        <v>48.333333333333336</v>
      </c>
      <c r="W55">
        <v>3</v>
      </c>
      <c r="X55">
        <v>1.9</v>
      </c>
      <c r="Y55">
        <v>1.8</v>
      </c>
      <c r="Z55">
        <v>1.5</v>
      </c>
      <c r="AA55" s="38">
        <f t="shared" si="52"/>
        <v>1.7333333333333334</v>
      </c>
      <c r="AB55">
        <v>44</v>
      </c>
      <c r="AC55">
        <v>43</v>
      </c>
      <c r="AD55">
        <v>43</v>
      </c>
      <c r="AE55" s="38">
        <f t="shared" si="53"/>
        <v>43.333333333333336</v>
      </c>
    </row>
    <row r="56" spans="1:31" x14ac:dyDescent="0.25">
      <c r="A56">
        <v>4</v>
      </c>
      <c r="B56">
        <v>27</v>
      </c>
      <c r="C56">
        <v>28.3</v>
      </c>
      <c r="D56">
        <v>26.6</v>
      </c>
      <c r="E56" s="38">
        <f t="shared" si="49"/>
        <v>27.3</v>
      </c>
      <c r="F56">
        <v>82</v>
      </c>
      <c r="G56">
        <v>82</v>
      </c>
      <c r="H56">
        <v>75</v>
      </c>
      <c r="I56" s="38">
        <f t="shared" si="50"/>
        <v>79.666666666666671</v>
      </c>
      <c r="M56">
        <v>4</v>
      </c>
      <c r="N56">
        <v>20</v>
      </c>
      <c r="O56">
        <v>20</v>
      </c>
      <c r="P56">
        <v>20.7</v>
      </c>
      <c r="Q56" s="38">
        <f t="shared" si="48"/>
        <v>20.350000000000001</v>
      </c>
      <c r="R56">
        <v>49</v>
      </c>
      <c r="S56">
        <v>49</v>
      </c>
      <c r="T56">
        <v>47</v>
      </c>
      <c r="U56" s="38">
        <f t="shared" si="51"/>
        <v>48.333333333333336</v>
      </c>
      <c r="W56">
        <v>4</v>
      </c>
      <c r="X56">
        <v>1.9</v>
      </c>
      <c r="Y56">
        <v>3.9</v>
      </c>
      <c r="Z56">
        <v>1.7</v>
      </c>
      <c r="AA56" s="38">
        <f t="shared" si="52"/>
        <v>2.5</v>
      </c>
      <c r="AB56">
        <v>44</v>
      </c>
      <c r="AC56">
        <v>42</v>
      </c>
      <c r="AD56">
        <v>46</v>
      </c>
      <c r="AE56" s="38">
        <f t="shared" si="53"/>
        <v>44</v>
      </c>
    </row>
    <row r="57" spans="1:31" x14ac:dyDescent="0.25">
      <c r="A57">
        <v>5</v>
      </c>
      <c r="B57">
        <v>26.6</v>
      </c>
      <c r="C57">
        <v>27</v>
      </c>
      <c r="D57">
        <v>26.6</v>
      </c>
      <c r="E57" s="38">
        <f t="shared" si="49"/>
        <v>26.733333333333334</v>
      </c>
      <c r="F57">
        <v>79</v>
      </c>
      <c r="G57">
        <v>84</v>
      </c>
      <c r="H57">
        <v>75</v>
      </c>
      <c r="I57" s="38">
        <f t="shared" si="50"/>
        <v>79.333333333333329</v>
      </c>
      <c r="M57">
        <v>5</v>
      </c>
      <c r="N57">
        <v>20</v>
      </c>
      <c r="O57">
        <v>20</v>
      </c>
      <c r="P57">
        <v>20.5</v>
      </c>
      <c r="Q57" s="38">
        <f t="shared" si="48"/>
        <v>20.25</v>
      </c>
      <c r="R57">
        <v>49</v>
      </c>
      <c r="S57">
        <v>49</v>
      </c>
      <c r="T57">
        <v>49</v>
      </c>
      <c r="U57" s="38">
        <f t="shared" si="51"/>
        <v>49</v>
      </c>
      <c r="W57">
        <v>5</v>
      </c>
      <c r="X57">
        <v>1.1000000000000001</v>
      </c>
      <c r="Y57">
        <v>1.9</v>
      </c>
      <c r="Z57">
        <v>1.5</v>
      </c>
      <c r="AA57" s="38">
        <f t="shared" si="52"/>
        <v>1.5</v>
      </c>
      <c r="AB57">
        <v>66</v>
      </c>
      <c r="AC57">
        <v>44</v>
      </c>
      <c r="AD57">
        <v>43</v>
      </c>
      <c r="AE57" s="38">
        <f t="shared" si="53"/>
        <v>51</v>
      </c>
    </row>
    <row r="58" spans="1:31" x14ac:dyDescent="0.25">
      <c r="A58">
        <v>6</v>
      </c>
      <c r="B58">
        <v>26.6</v>
      </c>
      <c r="C58">
        <v>26.6</v>
      </c>
      <c r="D58">
        <v>26.6</v>
      </c>
      <c r="E58" s="38">
        <f t="shared" si="49"/>
        <v>26.600000000000005</v>
      </c>
      <c r="F58">
        <v>79</v>
      </c>
      <c r="G58">
        <v>75</v>
      </c>
      <c r="H58">
        <v>77</v>
      </c>
      <c r="I58" s="38">
        <f t="shared" si="50"/>
        <v>77</v>
      </c>
      <c r="M58">
        <v>6</v>
      </c>
      <c r="N58">
        <v>21</v>
      </c>
      <c r="O58">
        <v>20.7</v>
      </c>
      <c r="P58">
        <v>20.5</v>
      </c>
      <c r="Q58" s="38">
        <f t="shared" si="48"/>
        <v>20.6</v>
      </c>
      <c r="R58">
        <v>49</v>
      </c>
      <c r="S58">
        <v>47</v>
      </c>
      <c r="T58">
        <v>49</v>
      </c>
      <c r="U58" s="38">
        <f t="shared" si="51"/>
        <v>48.333333333333336</v>
      </c>
      <c r="W58">
        <v>6</v>
      </c>
      <c r="X58">
        <v>1.2</v>
      </c>
      <c r="Y58">
        <v>1.7</v>
      </c>
      <c r="Z58">
        <v>1.5</v>
      </c>
      <c r="AA58" s="38">
        <f t="shared" si="52"/>
        <v>1.4666666666666668</v>
      </c>
      <c r="AB58">
        <v>42</v>
      </c>
      <c r="AC58">
        <v>46</v>
      </c>
      <c r="AD58">
        <v>43</v>
      </c>
      <c r="AE58" s="38">
        <f t="shared" si="53"/>
        <v>43.666666666666664</v>
      </c>
    </row>
    <row r="59" spans="1:31" x14ac:dyDescent="0.25">
      <c r="A59">
        <v>7</v>
      </c>
      <c r="B59">
        <v>26.6</v>
      </c>
      <c r="C59">
        <v>28.5</v>
      </c>
      <c r="D59">
        <v>27</v>
      </c>
      <c r="E59" s="38">
        <f>AVERAGE(B59:D59)</f>
        <v>27.366666666666664</v>
      </c>
      <c r="F59">
        <v>79</v>
      </c>
      <c r="G59">
        <v>65</v>
      </c>
      <c r="H59">
        <v>84</v>
      </c>
      <c r="I59" s="38">
        <f t="shared" si="50"/>
        <v>76</v>
      </c>
      <c r="M59">
        <v>7</v>
      </c>
      <c r="N59">
        <v>20.5</v>
      </c>
      <c r="O59">
        <v>21</v>
      </c>
      <c r="P59">
        <v>20.7</v>
      </c>
      <c r="Q59" s="38">
        <f t="shared" si="48"/>
        <v>20.85</v>
      </c>
      <c r="R59">
        <v>49</v>
      </c>
      <c r="S59">
        <v>49</v>
      </c>
      <c r="T59">
        <v>47</v>
      </c>
      <c r="U59" s="38">
        <f t="shared" si="51"/>
        <v>48.333333333333336</v>
      </c>
      <c r="W59">
        <v>7</v>
      </c>
      <c r="X59">
        <v>1.3</v>
      </c>
      <c r="Y59">
        <v>1.7</v>
      </c>
      <c r="Z59">
        <v>1.3</v>
      </c>
      <c r="AA59" s="38">
        <f t="shared" si="52"/>
        <v>1.4333333333333333</v>
      </c>
      <c r="AB59">
        <v>43</v>
      </c>
      <c r="AC59">
        <v>46</v>
      </c>
      <c r="AD59">
        <v>41</v>
      </c>
      <c r="AE59" s="38">
        <f t="shared" si="53"/>
        <v>43.333333333333336</v>
      </c>
    </row>
    <row r="60" spans="1:31" x14ac:dyDescent="0.25">
      <c r="A60" t="s">
        <v>199</v>
      </c>
      <c r="B60" s="38">
        <f>AVERAGE(B53:B59)</f>
        <v>27.357142857142858</v>
      </c>
      <c r="C60" s="38">
        <f t="shared" ref="C60" si="54">AVERAGE(C53:C59)</f>
        <v>27.557142857142857</v>
      </c>
      <c r="D60" s="38">
        <f>AVERAGE(D54:D59)</f>
        <v>27.016666666666666</v>
      </c>
      <c r="E60" s="38"/>
      <c r="F60" s="38">
        <f>AVERAGE(F53:F59)</f>
        <v>76.428571428571431</v>
      </c>
      <c r="G60" s="38">
        <f t="shared" ref="G60:H60" si="55">AVERAGE(G53:G59)</f>
        <v>77</v>
      </c>
      <c r="H60" s="38">
        <f t="shared" si="55"/>
        <v>75.142857142857139</v>
      </c>
      <c r="M60" t="s">
        <v>200</v>
      </c>
      <c r="N60" s="38">
        <f>AVERAGE(N53:N59)</f>
        <v>20.357142857142858</v>
      </c>
      <c r="O60" s="38">
        <f t="shared" ref="O60:P60" si="56">AVERAGE(O53:O59)</f>
        <v>20.914285714285715</v>
      </c>
      <c r="P60" s="38">
        <f t="shared" si="56"/>
        <v>20.728571428571428</v>
      </c>
      <c r="Q60" s="38"/>
      <c r="R60" s="38">
        <f>AVERAGE(R53:R59)</f>
        <v>49</v>
      </c>
      <c r="S60" s="38">
        <f t="shared" ref="S60:T60" si="57">AVERAGE(S53:S59)</f>
        <v>48.142857142857146</v>
      </c>
      <c r="T60" s="38">
        <f t="shared" si="57"/>
        <v>48.142857142857146</v>
      </c>
      <c r="W60" t="s">
        <v>201</v>
      </c>
      <c r="X60" s="38">
        <f>AVERAGE(X53:X59)</f>
        <v>1.4857142857142858</v>
      </c>
      <c r="Y60" s="38">
        <f t="shared" ref="Y60:Z60" si="58">AVERAGE(Y53:Y59)</f>
        <v>2.3571428571428572</v>
      </c>
      <c r="Z60" s="38">
        <f t="shared" si="58"/>
        <v>1.8857142857142859</v>
      </c>
      <c r="AA60" s="38"/>
      <c r="AB60" s="38">
        <f>AVERAGE(AB53:AB59)</f>
        <v>46.285714285714285</v>
      </c>
      <c r="AC60" s="38">
        <f t="shared" ref="AC60:AD60" si="59">AVERAGE(AC53:AC59)</f>
        <v>43.571428571428569</v>
      </c>
      <c r="AD60" s="38">
        <f t="shared" si="59"/>
        <v>43</v>
      </c>
    </row>
    <row r="63" spans="1:31" x14ac:dyDescent="0.25">
      <c r="A63" t="s">
        <v>191</v>
      </c>
      <c r="C63" t="s">
        <v>192</v>
      </c>
      <c r="E63" t="s">
        <v>193</v>
      </c>
      <c r="G63" t="s">
        <v>194</v>
      </c>
      <c r="I63" t="s">
        <v>193</v>
      </c>
      <c r="K63" t="s">
        <v>206</v>
      </c>
      <c r="M63" t="s">
        <v>191</v>
      </c>
      <c r="O63" t="s">
        <v>192</v>
      </c>
      <c r="Q63" t="s">
        <v>193</v>
      </c>
      <c r="S63" t="s">
        <v>194</v>
      </c>
      <c r="U63" t="s">
        <v>193</v>
      </c>
      <c r="W63" t="s">
        <v>191</v>
      </c>
      <c r="Y63" t="s">
        <v>192</v>
      </c>
      <c r="AA63" t="s">
        <v>193</v>
      </c>
      <c r="AC63" t="s">
        <v>194</v>
      </c>
      <c r="AE63" t="s">
        <v>193</v>
      </c>
    </row>
    <row r="64" spans="1:31" x14ac:dyDescent="0.25">
      <c r="B64" t="s">
        <v>196</v>
      </c>
      <c r="C64" t="s">
        <v>197</v>
      </c>
      <c r="D64" t="s">
        <v>198</v>
      </c>
      <c r="F64" t="s">
        <v>196</v>
      </c>
      <c r="G64" t="s">
        <v>197</v>
      </c>
      <c r="H64" t="s">
        <v>198</v>
      </c>
      <c r="N64" t="s">
        <v>196</v>
      </c>
      <c r="O64" t="s">
        <v>197</v>
      </c>
      <c r="P64" t="s">
        <v>198</v>
      </c>
      <c r="R64" t="s">
        <v>196</v>
      </c>
      <c r="S64" t="s">
        <v>197</v>
      </c>
      <c r="T64" t="s">
        <v>198</v>
      </c>
      <c r="X64" t="s">
        <v>196</v>
      </c>
      <c r="Y64" t="s">
        <v>197</v>
      </c>
      <c r="Z64" t="s">
        <v>198</v>
      </c>
      <c r="AB64" t="s">
        <v>196</v>
      </c>
      <c r="AC64" t="s">
        <v>197</v>
      </c>
      <c r="AD64" t="s">
        <v>198</v>
      </c>
    </row>
    <row r="65" spans="1:31" x14ac:dyDescent="0.25">
      <c r="A65">
        <v>1</v>
      </c>
      <c r="B65">
        <v>26.3</v>
      </c>
      <c r="C65">
        <v>28.9</v>
      </c>
      <c r="D65">
        <v>29</v>
      </c>
      <c r="E65" s="38">
        <f>AVERAGE(B65:D65)</f>
        <v>28.066666666666666</v>
      </c>
      <c r="F65">
        <v>69</v>
      </c>
      <c r="G65">
        <v>77</v>
      </c>
      <c r="H65">
        <v>71</v>
      </c>
      <c r="I65" s="38">
        <f>AVERAGE(F65:H65)</f>
        <v>72.333333333333329</v>
      </c>
      <c r="M65">
        <v>1</v>
      </c>
      <c r="N65">
        <v>20.7</v>
      </c>
      <c r="O65">
        <v>25.1</v>
      </c>
      <c r="P65">
        <v>22.2</v>
      </c>
      <c r="Q65" s="38">
        <f t="shared" ref="Q65:Q71" si="60">AVERAGE(O65:P65)</f>
        <v>23.65</v>
      </c>
      <c r="R65">
        <v>47</v>
      </c>
      <c r="S65">
        <v>48</v>
      </c>
      <c r="T65">
        <v>45</v>
      </c>
      <c r="U65" s="38">
        <f>AVERAGE(R65:T65)</f>
        <v>46.666666666666664</v>
      </c>
      <c r="W65">
        <v>1</v>
      </c>
      <c r="X65">
        <v>3.9</v>
      </c>
      <c r="Y65">
        <v>10.7</v>
      </c>
      <c r="Z65">
        <v>3.9</v>
      </c>
      <c r="AA65" s="38">
        <f>AVERAGE(X65:Z65)</f>
        <v>6.166666666666667</v>
      </c>
      <c r="AB65">
        <v>42</v>
      </c>
      <c r="AC65">
        <v>43</v>
      </c>
      <c r="AD65">
        <v>42</v>
      </c>
      <c r="AE65" s="38">
        <f>AVERAGE(AB65:AD65)</f>
        <v>42.333333333333336</v>
      </c>
    </row>
    <row r="66" spans="1:31" x14ac:dyDescent="0.25">
      <c r="A66">
        <v>2</v>
      </c>
      <c r="B66">
        <v>26.3</v>
      </c>
      <c r="C66">
        <v>28.7</v>
      </c>
      <c r="D66">
        <v>27.5</v>
      </c>
      <c r="E66" s="38">
        <f t="shared" ref="E66:E70" si="61">AVERAGE(B66:D66)</f>
        <v>27.5</v>
      </c>
      <c r="F66">
        <v>71</v>
      </c>
      <c r="G66">
        <v>79</v>
      </c>
      <c r="H66">
        <v>82</v>
      </c>
      <c r="I66" s="38">
        <f t="shared" ref="I66:I71" si="62">AVERAGE(F66:H66)</f>
        <v>77.333333333333329</v>
      </c>
      <c r="M66">
        <v>2</v>
      </c>
      <c r="N66">
        <v>21</v>
      </c>
      <c r="O66">
        <v>25.7</v>
      </c>
      <c r="P66">
        <v>22.2</v>
      </c>
      <c r="Q66" s="38">
        <f t="shared" si="60"/>
        <v>23.95</v>
      </c>
      <c r="R66">
        <v>49</v>
      </c>
      <c r="S66">
        <v>51</v>
      </c>
      <c r="T66">
        <v>45</v>
      </c>
      <c r="U66" s="38">
        <f t="shared" ref="U66:U71" si="63">AVERAGE(R66:T66)</f>
        <v>48.333333333333336</v>
      </c>
      <c r="W66">
        <v>2</v>
      </c>
      <c r="X66">
        <v>1.8</v>
      </c>
      <c r="Y66">
        <v>2.9</v>
      </c>
      <c r="Z66">
        <v>1.7</v>
      </c>
      <c r="AA66" s="38">
        <f t="shared" ref="AA66:AA71" si="64">AVERAGE(X66:Z66)</f>
        <v>2.1333333333333333</v>
      </c>
      <c r="AB66">
        <v>43</v>
      </c>
      <c r="AC66">
        <v>42</v>
      </c>
      <c r="AD66">
        <v>46</v>
      </c>
      <c r="AE66" s="38">
        <f t="shared" ref="AE66:AE71" si="65">AVERAGE(AB66:AD66)</f>
        <v>43.666666666666664</v>
      </c>
    </row>
    <row r="67" spans="1:31" x14ac:dyDescent="0.25">
      <c r="A67">
        <v>3</v>
      </c>
      <c r="B67">
        <v>27</v>
      </c>
      <c r="C67">
        <v>26.6</v>
      </c>
      <c r="D67">
        <v>27</v>
      </c>
      <c r="E67" s="38">
        <f t="shared" si="61"/>
        <v>26.866666666666664</v>
      </c>
      <c r="F67">
        <v>75</v>
      </c>
      <c r="G67">
        <v>84</v>
      </c>
      <c r="H67">
        <v>84</v>
      </c>
      <c r="I67" s="38">
        <f t="shared" si="62"/>
        <v>81</v>
      </c>
      <c r="M67">
        <v>3</v>
      </c>
      <c r="N67">
        <v>21</v>
      </c>
      <c r="O67">
        <v>22.1</v>
      </c>
      <c r="P67">
        <v>20.7</v>
      </c>
      <c r="Q67" s="38">
        <f t="shared" si="60"/>
        <v>21.4</v>
      </c>
      <c r="R67">
        <v>49</v>
      </c>
      <c r="S67">
        <v>47</v>
      </c>
      <c r="T67">
        <v>47</v>
      </c>
      <c r="U67" s="38">
        <f t="shared" si="63"/>
        <v>47.666666666666664</v>
      </c>
      <c r="W67">
        <v>3</v>
      </c>
      <c r="X67">
        <v>1.5</v>
      </c>
      <c r="Y67">
        <v>2.9</v>
      </c>
      <c r="Z67">
        <v>1.3</v>
      </c>
      <c r="AA67" s="38">
        <f t="shared" si="64"/>
        <v>1.9000000000000001</v>
      </c>
      <c r="AB67">
        <v>43</v>
      </c>
      <c r="AC67">
        <v>42</v>
      </c>
      <c r="AD67">
        <v>41</v>
      </c>
      <c r="AE67" s="38">
        <f t="shared" si="65"/>
        <v>42</v>
      </c>
    </row>
    <row r="68" spans="1:31" x14ac:dyDescent="0.25">
      <c r="A68">
        <v>4</v>
      </c>
      <c r="B68">
        <v>26.3</v>
      </c>
      <c r="C68">
        <v>26.6</v>
      </c>
      <c r="D68">
        <v>28.5</v>
      </c>
      <c r="E68" s="38">
        <f t="shared" si="61"/>
        <v>27.133333333333336</v>
      </c>
      <c r="F68">
        <v>75</v>
      </c>
      <c r="G68">
        <v>79</v>
      </c>
      <c r="H68">
        <v>65</v>
      </c>
      <c r="I68" s="38">
        <f t="shared" si="62"/>
        <v>73</v>
      </c>
      <c r="M68">
        <v>4</v>
      </c>
      <c r="N68">
        <v>20.7</v>
      </c>
      <c r="O68">
        <v>20.7</v>
      </c>
      <c r="P68">
        <v>21</v>
      </c>
      <c r="Q68" s="38">
        <f t="shared" si="60"/>
        <v>20.85</v>
      </c>
      <c r="R68">
        <v>47</v>
      </c>
      <c r="S68">
        <v>47</v>
      </c>
      <c r="T68">
        <v>49</v>
      </c>
      <c r="U68" s="38">
        <f t="shared" si="63"/>
        <v>47.666666666666664</v>
      </c>
      <c r="W68">
        <v>4</v>
      </c>
      <c r="X68">
        <v>1.7</v>
      </c>
      <c r="Y68">
        <v>2.9</v>
      </c>
      <c r="Z68">
        <v>1.7</v>
      </c>
      <c r="AA68" s="38">
        <f t="shared" si="64"/>
        <v>2.1</v>
      </c>
      <c r="AB68">
        <v>46</v>
      </c>
      <c r="AC68">
        <v>42</v>
      </c>
      <c r="AD68">
        <v>46</v>
      </c>
      <c r="AE68" s="38">
        <f t="shared" si="65"/>
        <v>44.666666666666664</v>
      </c>
    </row>
    <row r="69" spans="1:31" x14ac:dyDescent="0.25">
      <c r="A69">
        <v>5</v>
      </c>
      <c r="B69">
        <v>26.6</v>
      </c>
      <c r="C69">
        <v>26.6</v>
      </c>
      <c r="D69">
        <v>27</v>
      </c>
      <c r="E69" s="38">
        <f t="shared" si="61"/>
        <v>26.733333333333334</v>
      </c>
      <c r="F69">
        <v>75</v>
      </c>
      <c r="G69">
        <v>75</v>
      </c>
      <c r="H69">
        <v>84</v>
      </c>
      <c r="I69" s="38">
        <f t="shared" si="62"/>
        <v>78</v>
      </c>
      <c r="M69">
        <v>5</v>
      </c>
      <c r="N69">
        <v>20.5</v>
      </c>
      <c r="O69">
        <v>20</v>
      </c>
      <c r="P69">
        <v>21</v>
      </c>
      <c r="Q69" s="38">
        <f t="shared" si="60"/>
        <v>20.5</v>
      </c>
      <c r="R69">
        <v>49</v>
      </c>
      <c r="S69">
        <v>49</v>
      </c>
      <c r="T69">
        <v>49</v>
      </c>
      <c r="U69" s="38">
        <f t="shared" si="63"/>
        <v>49</v>
      </c>
      <c r="W69">
        <v>5</v>
      </c>
      <c r="X69">
        <v>1.5</v>
      </c>
      <c r="Y69">
        <v>1.1000000000000001</v>
      </c>
      <c r="Z69">
        <v>2.9</v>
      </c>
      <c r="AA69" s="38">
        <f t="shared" si="64"/>
        <v>1.8333333333333333</v>
      </c>
      <c r="AB69">
        <v>43</v>
      </c>
      <c r="AC69">
        <v>66</v>
      </c>
      <c r="AD69">
        <v>42</v>
      </c>
      <c r="AE69" s="38">
        <f t="shared" si="65"/>
        <v>50.333333333333336</v>
      </c>
    </row>
    <row r="70" spans="1:31" x14ac:dyDescent="0.25">
      <c r="A70">
        <v>6</v>
      </c>
      <c r="B70">
        <v>26.6</v>
      </c>
      <c r="C70">
        <v>26.6</v>
      </c>
      <c r="D70">
        <v>26.3</v>
      </c>
      <c r="E70" s="38">
        <f t="shared" si="61"/>
        <v>26.5</v>
      </c>
      <c r="F70">
        <v>77</v>
      </c>
      <c r="G70">
        <v>75</v>
      </c>
      <c r="H70">
        <v>79</v>
      </c>
      <c r="I70" s="38">
        <f t="shared" si="62"/>
        <v>77</v>
      </c>
      <c r="M70">
        <v>6</v>
      </c>
      <c r="N70">
        <v>20.5</v>
      </c>
      <c r="O70">
        <v>20.5</v>
      </c>
      <c r="P70">
        <v>20.7</v>
      </c>
      <c r="Q70" s="38">
        <f t="shared" si="60"/>
        <v>20.6</v>
      </c>
      <c r="R70">
        <v>49</v>
      </c>
      <c r="S70">
        <v>49</v>
      </c>
      <c r="T70">
        <v>47</v>
      </c>
      <c r="U70" s="38">
        <f t="shared" si="63"/>
        <v>48.333333333333336</v>
      </c>
      <c r="W70">
        <v>6</v>
      </c>
      <c r="X70">
        <v>1.5</v>
      </c>
      <c r="Y70">
        <v>1.5</v>
      </c>
      <c r="Z70">
        <v>2.9</v>
      </c>
      <c r="AA70" s="38">
        <f t="shared" si="64"/>
        <v>1.9666666666666668</v>
      </c>
      <c r="AB70">
        <v>43</v>
      </c>
      <c r="AC70">
        <v>43</v>
      </c>
      <c r="AD70">
        <v>42</v>
      </c>
      <c r="AE70" s="38">
        <f t="shared" si="65"/>
        <v>42.666666666666664</v>
      </c>
    </row>
    <row r="71" spans="1:31" x14ac:dyDescent="0.25">
      <c r="A71">
        <v>7</v>
      </c>
      <c r="B71">
        <v>27</v>
      </c>
      <c r="C71">
        <v>27</v>
      </c>
      <c r="D71">
        <v>26.2</v>
      </c>
      <c r="E71" s="38">
        <f>AVERAGE(B71:D71)</f>
        <v>26.733333333333334</v>
      </c>
      <c r="F71">
        <v>84</v>
      </c>
      <c r="G71">
        <v>84</v>
      </c>
      <c r="H71">
        <v>77</v>
      </c>
      <c r="I71" s="38">
        <f t="shared" si="62"/>
        <v>81.666666666666671</v>
      </c>
      <c r="M71">
        <v>7</v>
      </c>
      <c r="N71">
        <v>20.7</v>
      </c>
      <c r="O71">
        <v>21</v>
      </c>
      <c r="P71">
        <v>20</v>
      </c>
      <c r="Q71" s="38">
        <f t="shared" si="60"/>
        <v>20.5</v>
      </c>
      <c r="R71">
        <v>47</v>
      </c>
      <c r="S71">
        <v>49</v>
      </c>
      <c r="T71">
        <v>49</v>
      </c>
      <c r="U71" s="38">
        <f t="shared" si="63"/>
        <v>48.333333333333336</v>
      </c>
      <c r="W71">
        <v>7</v>
      </c>
      <c r="X71">
        <v>1.3</v>
      </c>
      <c r="Y71">
        <v>2.9</v>
      </c>
      <c r="Z71">
        <v>1.3</v>
      </c>
      <c r="AA71" s="38">
        <f t="shared" si="64"/>
        <v>1.8333333333333333</v>
      </c>
      <c r="AB71">
        <v>41</v>
      </c>
      <c r="AC71">
        <v>42</v>
      </c>
      <c r="AD71">
        <v>41</v>
      </c>
      <c r="AE71" s="38">
        <f t="shared" si="65"/>
        <v>41.333333333333336</v>
      </c>
    </row>
    <row r="72" spans="1:31" x14ac:dyDescent="0.25">
      <c r="A72" t="s">
        <v>199</v>
      </c>
      <c r="B72" s="38">
        <f>AVERAGE(B65:B71)</f>
        <v>26.585714285714285</v>
      </c>
      <c r="C72" s="38">
        <f t="shared" ref="C72" si="66">AVERAGE(C65:C71)</f>
        <v>27.285714285714281</v>
      </c>
      <c r="D72" s="38">
        <f>AVERAGE(D66:D71)</f>
        <v>27.083333333333332</v>
      </c>
      <c r="E72" s="38"/>
      <c r="F72" s="38">
        <f>AVERAGE(F65:F71)</f>
        <v>75.142857142857139</v>
      </c>
      <c r="G72" s="38">
        <f t="shared" ref="G72:H72" si="67">AVERAGE(G65:G71)</f>
        <v>79</v>
      </c>
      <c r="H72" s="38">
        <f t="shared" si="67"/>
        <v>77.428571428571431</v>
      </c>
      <c r="M72" t="s">
        <v>200</v>
      </c>
      <c r="N72" s="38">
        <f>AVERAGE(N65:N71)</f>
        <v>20.728571428571428</v>
      </c>
      <c r="O72" s="38">
        <f t="shared" ref="O72:P72" si="68">AVERAGE(O65:O71)</f>
        <v>22.157142857142862</v>
      </c>
      <c r="P72" s="38">
        <f t="shared" si="68"/>
        <v>21.114285714285717</v>
      </c>
      <c r="Q72" s="38"/>
      <c r="R72" s="38">
        <f>AVERAGE(R65:R71)</f>
        <v>48.142857142857146</v>
      </c>
      <c r="S72" s="38">
        <f t="shared" ref="S72:T72" si="69">AVERAGE(S65:S71)</f>
        <v>48.571428571428569</v>
      </c>
      <c r="T72" s="38">
        <f t="shared" si="69"/>
        <v>47.285714285714285</v>
      </c>
      <c r="W72" t="s">
        <v>201</v>
      </c>
      <c r="X72" s="38">
        <f>AVERAGE(X65:X71)</f>
        <v>1.8857142857142859</v>
      </c>
      <c r="Y72" s="38">
        <f t="shared" ref="Y72:Z72" si="70">AVERAGE(Y65:Y71)</f>
        <v>3.5571428571428569</v>
      </c>
      <c r="Z72" s="38">
        <f t="shared" si="70"/>
        <v>2.2428571428571429</v>
      </c>
      <c r="AA72" s="38"/>
      <c r="AB72" s="38">
        <f>AVERAGE(AB65:AB71)</f>
        <v>43</v>
      </c>
      <c r="AC72" s="38">
        <f t="shared" ref="AC72:AD72" si="71">AVERAGE(AC65:AC71)</f>
        <v>45.714285714285715</v>
      </c>
      <c r="AD72" s="38">
        <f t="shared" si="71"/>
        <v>42.857142857142854</v>
      </c>
    </row>
    <row r="75" spans="1:31" x14ac:dyDescent="0.25">
      <c r="A75" t="s">
        <v>191</v>
      </c>
      <c r="C75" t="s">
        <v>192</v>
      </c>
      <c r="E75" t="s">
        <v>193</v>
      </c>
      <c r="G75" t="s">
        <v>194</v>
      </c>
      <c r="I75" t="s">
        <v>193</v>
      </c>
      <c r="K75" t="s">
        <v>207</v>
      </c>
      <c r="M75" t="s">
        <v>191</v>
      </c>
      <c r="O75" t="s">
        <v>192</v>
      </c>
      <c r="Q75" t="s">
        <v>193</v>
      </c>
      <c r="S75" t="s">
        <v>194</v>
      </c>
      <c r="U75" t="s">
        <v>193</v>
      </c>
      <c r="W75" t="s">
        <v>191</v>
      </c>
      <c r="Y75" t="s">
        <v>192</v>
      </c>
      <c r="AA75" t="s">
        <v>193</v>
      </c>
      <c r="AC75" t="s">
        <v>194</v>
      </c>
      <c r="AE75" t="s">
        <v>193</v>
      </c>
    </row>
    <row r="76" spans="1:31" x14ac:dyDescent="0.25">
      <c r="B76" t="s">
        <v>196</v>
      </c>
      <c r="C76" t="s">
        <v>197</v>
      </c>
      <c r="D76" t="s">
        <v>198</v>
      </c>
      <c r="F76" t="s">
        <v>196</v>
      </c>
      <c r="G76" t="s">
        <v>197</v>
      </c>
      <c r="H76" t="s">
        <v>198</v>
      </c>
      <c r="N76" t="s">
        <v>196</v>
      </c>
      <c r="O76" t="s">
        <v>197</v>
      </c>
      <c r="P76" t="s">
        <v>198</v>
      </c>
      <c r="R76" t="s">
        <v>196</v>
      </c>
      <c r="S76" t="s">
        <v>197</v>
      </c>
      <c r="T76" t="s">
        <v>198</v>
      </c>
      <c r="X76" t="s">
        <v>196</v>
      </c>
      <c r="Y76" t="s">
        <v>197</v>
      </c>
      <c r="Z76" t="s">
        <v>198</v>
      </c>
      <c r="AB76" t="s">
        <v>196</v>
      </c>
      <c r="AC76" t="s">
        <v>197</v>
      </c>
      <c r="AD76" t="s">
        <v>198</v>
      </c>
    </row>
    <row r="77" spans="1:31" x14ac:dyDescent="0.25">
      <c r="A77">
        <v>1</v>
      </c>
      <c r="B77">
        <v>26.3</v>
      </c>
      <c r="C77">
        <v>29</v>
      </c>
      <c r="D77">
        <v>27.5</v>
      </c>
      <c r="E77" s="38">
        <f>AVERAGE(B77:D77)</f>
        <v>27.599999999999998</v>
      </c>
      <c r="F77">
        <v>71</v>
      </c>
      <c r="G77">
        <v>75</v>
      </c>
      <c r="H77">
        <v>82</v>
      </c>
      <c r="I77" s="38">
        <f>AVERAGE(F77:H77)</f>
        <v>76</v>
      </c>
      <c r="M77">
        <v>1</v>
      </c>
      <c r="N77">
        <v>22.2</v>
      </c>
      <c r="O77">
        <v>22.9</v>
      </c>
      <c r="P77">
        <v>22.7</v>
      </c>
      <c r="Q77" s="38">
        <f t="shared" ref="Q77:Q83" si="72">AVERAGE(O77:P77)</f>
        <v>22.799999999999997</v>
      </c>
      <c r="R77">
        <v>45</v>
      </c>
      <c r="S77">
        <v>55</v>
      </c>
      <c r="T77">
        <v>45</v>
      </c>
      <c r="U77" s="38">
        <f>AVERAGE(R77:T77)</f>
        <v>48.333333333333336</v>
      </c>
      <c r="W77">
        <v>1</v>
      </c>
      <c r="X77">
        <v>3.9</v>
      </c>
      <c r="Y77">
        <v>9.3000000000000007</v>
      </c>
      <c r="Z77">
        <v>2.9</v>
      </c>
      <c r="AA77" s="38">
        <f>AVERAGE(X77:Z77)</f>
        <v>5.3666666666666671</v>
      </c>
      <c r="AB77">
        <v>42</v>
      </c>
      <c r="AC77">
        <v>42</v>
      </c>
      <c r="AD77">
        <v>42</v>
      </c>
      <c r="AE77" s="38">
        <f>AVERAGE(AB77:AD77)</f>
        <v>42</v>
      </c>
    </row>
    <row r="78" spans="1:31" x14ac:dyDescent="0.25">
      <c r="A78">
        <v>2</v>
      </c>
      <c r="B78">
        <v>27</v>
      </c>
      <c r="C78">
        <v>27.5</v>
      </c>
      <c r="D78">
        <v>28.5</v>
      </c>
      <c r="E78" s="38">
        <f t="shared" ref="E78:E82" si="73">AVERAGE(B78:D78)</f>
        <v>27.666666666666668</v>
      </c>
      <c r="F78">
        <v>82</v>
      </c>
      <c r="G78">
        <v>84</v>
      </c>
      <c r="H78">
        <v>65</v>
      </c>
      <c r="I78" s="38">
        <f t="shared" ref="I78:I83" si="74">AVERAGE(F78:H78)</f>
        <v>77</v>
      </c>
      <c r="M78">
        <v>2</v>
      </c>
      <c r="N78">
        <v>22.2</v>
      </c>
      <c r="O78">
        <v>22.1</v>
      </c>
      <c r="P78">
        <v>21</v>
      </c>
      <c r="Q78" s="38">
        <f t="shared" si="72"/>
        <v>21.55</v>
      </c>
      <c r="R78">
        <v>45</v>
      </c>
      <c r="S78">
        <v>47</v>
      </c>
      <c r="T78">
        <v>44</v>
      </c>
      <c r="U78" s="38">
        <f t="shared" ref="U78:U83" si="75">AVERAGE(R78:T78)</f>
        <v>45.333333333333336</v>
      </c>
      <c r="W78">
        <v>2</v>
      </c>
      <c r="X78">
        <v>1.7</v>
      </c>
      <c r="Y78">
        <v>5</v>
      </c>
      <c r="Z78">
        <v>1.7</v>
      </c>
      <c r="AA78" s="38">
        <f t="shared" ref="AA78:AA83" si="76">AVERAGE(X78:Z78)</f>
        <v>2.8000000000000003</v>
      </c>
      <c r="AB78">
        <v>46</v>
      </c>
      <c r="AC78">
        <v>41</v>
      </c>
      <c r="AD78">
        <v>46</v>
      </c>
      <c r="AE78" s="38">
        <f t="shared" ref="AE78:AE83" si="77">AVERAGE(AB78:AD78)</f>
        <v>44.333333333333336</v>
      </c>
    </row>
    <row r="79" spans="1:31" x14ac:dyDescent="0.25">
      <c r="A79">
        <v>3</v>
      </c>
      <c r="B79">
        <v>26.3</v>
      </c>
      <c r="C79">
        <v>27</v>
      </c>
      <c r="D79">
        <v>27.5</v>
      </c>
      <c r="E79" s="38">
        <f t="shared" si="73"/>
        <v>26.933333333333334</v>
      </c>
      <c r="F79">
        <v>84</v>
      </c>
      <c r="G79">
        <v>79</v>
      </c>
      <c r="H79">
        <v>65</v>
      </c>
      <c r="I79" s="38">
        <f t="shared" si="74"/>
        <v>76</v>
      </c>
      <c r="M79">
        <v>3</v>
      </c>
      <c r="N79">
        <v>20.7</v>
      </c>
      <c r="O79">
        <v>20.7</v>
      </c>
      <c r="P79">
        <v>20.5</v>
      </c>
      <c r="Q79" s="38">
        <f t="shared" si="72"/>
        <v>20.6</v>
      </c>
      <c r="R79">
        <v>47</v>
      </c>
      <c r="S79">
        <v>47</v>
      </c>
      <c r="T79">
        <v>49</v>
      </c>
      <c r="U79" s="38">
        <f t="shared" si="75"/>
        <v>47.666666666666664</v>
      </c>
      <c r="W79">
        <v>3</v>
      </c>
      <c r="X79">
        <v>1.3</v>
      </c>
      <c r="Y79">
        <v>3.9</v>
      </c>
      <c r="Z79">
        <v>1.1000000000000001</v>
      </c>
      <c r="AA79" s="38">
        <f t="shared" si="76"/>
        <v>2.1</v>
      </c>
      <c r="AB79">
        <v>41</v>
      </c>
      <c r="AC79">
        <v>42</v>
      </c>
      <c r="AD79">
        <v>66</v>
      </c>
      <c r="AE79" s="38">
        <f t="shared" si="77"/>
        <v>49.666666666666664</v>
      </c>
    </row>
    <row r="80" spans="1:31" x14ac:dyDescent="0.25">
      <c r="A80">
        <v>4</v>
      </c>
      <c r="B80">
        <v>26.3</v>
      </c>
      <c r="C80">
        <v>28.5</v>
      </c>
      <c r="D80">
        <v>28.3</v>
      </c>
      <c r="E80" s="38">
        <f t="shared" si="73"/>
        <v>27.7</v>
      </c>
      <c r="F80">
        <v>65</v>
      </c>
      <c r="G80">
        <v>79</v>
      </c>
      <c r="H80">
        <v>82</v>
      </c>
      <c r="I80" s="38">
        <f t="shared" si="74"/>
        <v>75.333333333333329</v>
      </c>
      <c r="M80">
        <v>4</v>
      </c>
      <c r="N80">
        <v>21</v>
      </c>
      <c r="O80">
        <v>22.2</v>
      </c>
      <c r="P80">
        <v>20</v>
      </c>
      <c r="Q80" s="38">
        <f t="shared" si="72"/>
        <v>21.1</v>
      </c>
      <c r="R80">
        <v>49</v>
      </c>
      <c r="S80">
        <v>45</v>
      </c>
      <c r="T80">
        <v>49</v>
      </c>
      <c r="U80" s="38">
        <f t="shared" si="75"/>
        <v>47.666666666666664</v>
      </c>
      <c r="W80">
        <v>4</v>
      </c>
      <c r="X80">
        <v>1.7</v>
      </c>
      <c r="Y80">
        <v>2.2000000000000002</v>
      </c>
      <c r="Z80">
        <v>3.9</v>
      </c>
      <c r="AA80" s="38">
        <f t="shared" si="76"/>
        <v>2.6</v>
      </c>
      <c r="AB80">
        <v>46</v>
      </c>
      <c r="AC80">
        <v>43</v>
      </c>
      <c r="AD80">
        <v>42</v>
      </c>
      <c r="AE80" s="38">
        <f t="shared" si="77"/>
        <v>43.666666666666664</v>
      </c>
    </row>
    <row r="81" spans="1:31" x14ac:dyDescent="0.25">
      <c r="A81">
        <v>5</v>
      </c>
      <c r="B81">
        <v>26.6</v>
      </c>
      <c r="C81">
        <v>27</v>
      </c>
      <c r="D81">
        <v>26.6</v>
      </c>
      <c r="E81" s="38">
        <f t="shared" si="73"/>
        <v>26.733333333333334</v>
      </c>
      <c r="F81">
        <v>84</v>
      </c>
      <c r="G81">
        <v>75</v>
      </c>
      <c r="H81">
        <v>75</v>
      </c>
      <c r="I81" s="38">
        <f t="shared" si="74"/>
        <v>78</v>
      </c>
      <c r="M81">
        <v>5</v>
      </c>
      <c r="N81">
        <v>21</v>
      </c>
      <c r="O81">
        <v>21</v>
      </c>
      <c r="P81">
        <v>20</v>
      </c>
      <c r="Q81" s="38">
        <f t="shared" si="72"/>
        <v>20.5</v>
      </c>
      <c r="R81">
        <v>49</v>
      </c>
      <c r="S81">
        <v>49</v>
      </c>
      <c r="T81">
        <v>49</v>
      </c>
      <c r="U81" s="38">
        <f t="shared" si="75"/>
        <v>49</v>
      </c>
      <c r="W81">
        <v>5</v>
      </c>
      <c r="X81">
        <v>2.9</v>
      </c>
      <c r="Y81">
        <v>1.2</v>
      </c>
      <c r="Z81">
        <v>1.1000000000000001</v>
      </c>
      <c r="AA81" s="38">
        <f t="shared" si="76"/>
        <v>1.7333333333333332</v>
      </c>
      <c r="AB81">
        <v>42</v>
      </c>
      <c r="AC81">
        <v>42</v>
      </c>
      <c r="AD81">
        <v>66</v>
      </c>
      <c r="AE81" s="38">
        <f t="shared" si="77"/>
        <v>50</v>
      </c>
    </row>
    <row r="82" spans="1:31" x14ac:dyDescent="0.25">
      <c r="A82">
        <v>6</v>
      </c>
      <c r="B82">
        <v>26.2</v>
      </c>
      <c r="C82">
        <v>26.3</v>
      </c>
      <c r="D82">
        <v>26.2</v>
      </c>
      <c r="E82" s="38">
        <f t="shared" si="73"/>
        <v>26.233333333333334</v>
      </c>
      <c r="F82">
        <v>79</v>
      </c>
      <c r="G82">
        <v>77</v>
      </c>
      <c r="H82">
        <v>77</v>
      </c>
      <c r="I82" s="38">
        <f t="shared" si="74"/>
        <v>77.666666666666671</v>
      </c>
      <c r="M82">
        <v>6</v>
      </c>
      <c r="N82">
        <v>20.7</v>
      </c>
      <c r="O82">
        <v>20.5</v>
      </c>
      <c r="P82">
        <v>20.5</v>
      </c>
      <c r="Q82" s="38">
        <f t="shared" si="72"/>
        <v>20.5</v>
      </c>
      <c r="R82">
        <v>47</v>
      </c>
      <c r="S82">
        <v>49</v>
      </c>
      <c r="T82">
        <v>49</v>
      </c>
      <c r="U82" s="38">
        <f t="shared" si="75"/>
        <v>48.333333333333336</v>
      </c>
      <c r="W82">
        <v>6</v>
      </c>
      <c r="X82">
        <v>2.9</v>
      </c>
      <c r="Y82">
        <v>1.5</v>
      </c>
      <c r="Z82">
        <v>1.5</v>
      </c>
      <c r="AA82" s="38">
        <f t="shared" si="76"/>
        <v>1.9666666666666668</v>
      </c>
      <c r="AB82">
        <v>42</v>
      </c>
      <c r="AC82">
        <v>43</v>
      </c>
      <c r="AD82">
        <v>43</v>
      </c>
      <c r="AE82" s="38">
        <f t="shared" si="77"/>
        <v>42.666666666666664</v>
      </c>
    </row>
    <row r="83" spans="1:31" x14ac:dyDescent="0.25">
      <c r="A83">
        <v>7</v>
      </c>
      <c r="B83">
        <v>26.3</v>
      </c>
      <c r="C83">
        <v>26.2</v>
      </c>
      <c r="D83">
        <v>26.2</v>
      </c>
      <c r="E83" s="38">
        <f>AVERAGE(B83:D83)</f>
        <v>26.233333333333334</v>
      </c>
      <c r="F83">
        <v>77</v>
      </c>
      <c r="G83">
        <v>79</v>
      </c>
      <c r="H83">
        <v>77</v>
      </c>
      <c r="I83" s="38">
        <f t="shared" si="74"/>
        <v>77.666666666666671</v>
      </c>
      <c r="M83">
        <v>7</v>
      </c>
      <c r="N83">
        <v>20</v>
      </c>
      <c r="O83">
        <v>20.7</v>
      </c>
      <c r="P83">
        <v>20</v>
      </c>
      <c r="Q83" s="38">
        <f t="shared" si="72"/>
        <v>20.350000000000001</v>
      </c>
      <c r="R83">
        <v>49</v>
      </c>
      <c r="S83">
        <v>47</v>
      </c>
      <c r="T83">
        <v>49</v>
      </c>
      <c r="U83" s="38">
        <f t="shared" si="75"/>
        <v>48.333333333333336</v>
      </c>
      <c r="W83">
        <v>7</v>
      </c>
      <c r="X83">
        <v>1.3</v>
      </c>
      <c r="Y83">
        <v>2.9</v>
      </c>
      <c r="Z83">
        <v>1.3</v>
      </c>
      <c r="AA83" s="38">
        <f t="shared" si="76"/>
        <v>1.8333333333333333</v>
      </c>
      <c r="AB83">
        <v>41</v>
      </c>
      <c r="AC83">
        <v>42</v>
      </c>
      <c r="AD83">
        <v>41</v>
      </c>
      <c r="AE83" s="38">
        <f t="shared" si="77"/>
        <v>41.333333333333336</v>
      </c>
    </row>
    <row r="84" spans="1:31" x14ac:dyDescent="0.25">
      <c r="A84" t="s">
        <v>199</v>
      </c>
      <c r="B84" s="38">
        <f>AVERAGE(B77:B83)</f>
        <v>26.428571428571427</v>
      </c>
      <c r="C84" s="38">
        <f t="shared" ref="C84" si="78">AVERAGE(C77:C83)</f>
        <v>27.357142857142858</v>
      </c>
      <c r="D84" s="38">
        <f>AVERAGE(D78:D83)</f>
        <v>27.216666666666665</v>
      </c>
      <c r="E84" s="38"/>
      <c r="F84" s="38">
        <f>AVERAGE(F77:F83)</f>
        <v>77.428571428571431</v>
      </c>
      <c r="G84" s="38">
        <f t="shared" ref="G84:H84" si="79">AVERAGE(G77:G83)</f>
        <v>78.285714285714292</v>
      </c>
      <c r="H84" s="38">
        <f t="shared" si="79"/>
        <v>74.714285714285708</v>
      </c>
      <c r="M84" t="s">
        <v>200</v>
      </c>
      <c r="N84" s="38">
        <f>AVERAGE(N77:N83)</f>
        <v>21.114285714285717</v>
      </c>
      <c r="O84" s="38">
        <f t="shared" ref="O84:P84" si="80">AVERAGE(O77:O83)</f>
        <v>21.442857142857143</v>
      </c>
      <c r="P84" s="38">
        <f t="shared" si="80"/>
        <v>20.671428571428571</v>
      </c>
      <c r="Q84" s="38"/>
      <c r="R84" s="38">
        <f>AVERAGE(R77:R83)</f>
        <v>47.285714285714285</v>
      </c>
      <c r="S84" s="38">
        <f t="shared" ref="S84:T84" si="81">AVERAGE(S77:S83)</f>
        <v>48.428571428571431</v>
      </c>
      <c r="T84" s="38">
        <f t="shared" si="81"/>
        <v>47.714285714285715</v>
      </c>
      <c r="W84" t="s">
        <v>201</v>
      </c>
      <c r="X84" s="38">
        <f>AVERAGE(X77:X83)</f>
        <v>2.2428571428571429</v>
      </c>
      <c r="Y84" s="38">
        <f t="shared" ref="Y84:Z84" si="82">AVERAGE(Y77:Y83)</f>
        <v>3.714285714285714</v>
      </c>
      <c r="Z84" s="38">
        <f t="shared" si="82"/>
        <v>1.9285714285714286</v>
      </c>
      <c r="AA84" s="38"/>
      <c r="AB84" s="38">
        <f>AVERAGE(AB77:AB83)</f>
        <v>42.857142857142854</v>
      </c>
      <c r="AC84" s="38">
        <f t="shared" ref="AC84:AD84" si="83">AVERAGE(AC77:AC83)</f>
        <v>42.142857142857146</v>
      </c>
      <c r="AD84" s="38">
        <f t="shared" si="83"/>
        <v>49.428571428571431</v>
      </c>
    </row>
    <row r="87" spans="1:31" x14ac:dyDescent="0.25">
      <c r="A87" t="s">
        <v>191</v>
      </c>
      <c r="C87" t="s">
        <v>192</v>
      </c>
      <c r="E87" t="s">
        <v>193</v>
      </c>
      <c r="G87" t="s">
        <v>194</v>
      </c>
      <c r="I87" t="s">
        <v>193</v>
      </c>
      <c r="K87" t="s">
        <v>208</v>
      </c>
      <c r="M87" t="s">
        <v>191</v>
      </c>
      <c r="O87" t="s">
        <v>192</v>
      </c>
      <c r="Q87" t="s">
        <v>193</v>
      </c>
      <c r="S87" t="s">
        <v>194</v>
      </c>
      <c r="U87" t="s">
        <v>193</v>
      </c>
      <c r="W87" t="s">
        <v>191</v>
      </c>
      <c r="Y87" t="s">
        <v>192</v>
      </c>
      <c r="AA87" t="s">
        <v>193</v>
      </c>
      <c r="AC87" t="s">
        <v>194</v>
      </c>
      <c r="AE87" t="s">
        <v>193</v>
      </c>
    </row>
    <row r="88" spans="1:31" x14ac:dyDescent="0.25">
      <c r="B88" t="s">
        <v>196</v>
      </c>
      <c r="C88" t="s">
        <v>197</v>
      </c>
      <c r="D88" t="s">
        <v>198</v>
      </c>
      <c r="F88" t="s">
        <v>196</v>
      </c>
      <c r="G88" t="s">
        <v>197</v>
      </c>
      <c r="H88" t="s">
        <v>198</v>
      </c>
      <c r="N88" t="s">
        <v>196</v>
      </c>
      <c r="O88" t="s">
        <v>197</v>
      </c>
      <c r="P88" t="s">
        <v>198</v>
      </c>
      <c r="R88" t="s">
        <v>196</v>
      </c>
      <c r="S88" t="s">
        <v>197</v>
      </c>
      <c r="T88" t="s">
        <v>198</v>
      </c>
      <c r="X88" t="s">
        <v>196</v>
      </c>
      <c r="Y88" t="s">
        <v>197</v>
      </c>
      <c r="Z88" t="s">
        <v>198</v>
      </c>
      <c r="AB88" t="s">
        <v>196</v>
      </c>
      <c r="AC88" t="s">
        <v>197</v>
      </c>
      <c r="AD88" t="s">
        <v>198</v>
      </c>
    </row>
    <row r="89" spans="1:31" x14ac:dyDescent="0.25">
      <c r="A89">
        <v>1</v>
      </c>
      <c r="B89">
        <v>26.2</v>
      </c>
      <c r="C89">
        <v>27.5</v>
      </c>
      <c r="D89">
        <v>26.3</v>
      </c>
      <c r="E89" s="38">
        <f>AVERAGE(B89:D89)</f>
        <v>26.666666666666668</v>
      </c>
      <c r="F89">
        <v>82</v>
      </c>
      <c r="G89">
        <v>77</v>
      </c>
      <c r="H89">
        <v>75</v>
      </c>
      <c r="I89" s="38">
        <f>AVERAGE(F89:H89)</f>
        <v>78</v>
      </c>
      <c r="M89">
        <v>1</v>
      </c>
      <c r="N89">
        <v>22.7</v>
      </c>
      <c r="O89">
        <v>21.5</v>
      </c>
      <c r="P89">
        <v>22.9</v>
      </c>
      <c r="Q89" s="38">
        <f t="shared" ref="Q89:Q95" si="84">AVERAGE(O89:P89)</f>
        <v>22.2</v>
      </c>
      <c r="R89">
        <v>45</v>
      </c>
      <c r="S89">
        <v>55</v>
      </c>
      <c r="T89">
        <v>45</v>
      </c>
      <c r="U89" s="38">
        <f>AVERAGE(R89:T89)</f>
        <v>48.333333333333336</v>
      </c>
      <c r="W89">
        <v>1</v>
      </c>
      <c r="X89">
        <v>1.3</v>
      </c>
      <c r="Y89">
        <v>2.9</v>
      </c>
      <c r="Z89">
        <v>2.9</v>
      </c>
      <c r="AA89" s="38">
        <f>AVERAGE(X89:Z89)</f>
        <v>2.3666666666666667</v>
      </c>
      <c r="AB89">
        <v>41</v>
      </c>
      <c r="AC89">
        <v>42</v>
      </c>
      <c r="AD89">
        <v>42</v>
      </c>
      <c r="AE89" s="38">
        <f>AVERAGE(AB89:AD89)</f>
        <v>41.666666666666664</v>
      </c>
    </row>
    <row r="90" spans="1:31" x14ac:dyDescent="0.25">
      <c r="A90">
        <v>2</v>
      </c>
      <c r="B90">
        <v>26.2</v>
      </c>
      <c r="C90">
        <v>28.5</v>
      </c>
      <c r="D90">
        <v>26.3</v>
      </c>
      <c r="E90" s="38">
        <f t="shared" ref="E90:E94" si="85">AVERAGE(B90:D90)</f>
        <v>27</v>
      </c>
      <c r="F90">
        <v>65</v>
      </c>
      <c r="G90">
        <v>77</v>
      </c>
      <c r="H90">
        <v>79</v>
      </c>
      <c r="I90" s="38">
        <f t="shared" ref="I90:I95" si="86">AVERAGE(F90:H90)</f>
        <v>73.666666666666671</v>
      </c>
      <c r="M90">
        <v>2</v>
      </c>
      <c r="N90">
        <v>21</v>
      </c>
      <c r="O90">
        <v>20.7</v>
      </c>
      <c r="P90">
        <v>25.7</v>
      </c>
      <c r="Q90" s="38">
        <f t="shared" si="84"/>
        <v>23.2</v>
      </c>
      <c r="R90">
        <v>45</v>
      </c>
      <c r="S90">
        <v>47</v>
      </c>
      <c r="T90">
        <v>44</v>
      </c>
      <c r="U90" s="38">
        <f t="shared" ref="U90:U95" si="87">AVERAGE(R90:T90)</f>
        <v>45.333333333333336</v>
      </c>
      <c r="W90">
        <v>2</v>
      </c>
      <c r="X90">
        <v>2.9</v>
      </c>
      <c r="Y90">
        <v>1.7</v>
      </c>
      <c r="Z90">
        <v>2.9</v>
      </c>
      <c r="AA90" s="38">
        <f t="shared" ref="AA90:AA95" si="88">AVERAGE(X90:Z90)</f>
        <v>2.5</v>
      </c>
      <c r="AB90">
        <v>42</v>
      </c>
      <c r="AC90">
        <v>46</v>
      </c>
      <c r="AD90">
        <v>42</v>
      </c>
      <c r="AE90" s="38">
        <f t="shared" ref="AE90:AE95" si="89">AVERAGE(AB90:AD90)</f>
        <v>43.333333333333336</v>
      </c>
    </row>
    <row r="91" spans="1:31" x14ac:dyDescent="0.25">
      <c r="A91">
        <v>3</v>
      </c>
      <c r="B91">
        <v>26.3</v>
      </c>
      <c r="C91">
        <v>27.5</v>
      </c>
      <c r="D91">
        <v>27</v>
      </c>
      <c r="E91" s="38">
        <f t="shared" si="85"/>
        <v>26.933333333333334</v>
      </c>
      <c r="F91">
        <v>65</v>
      </c>
      <c r="G91">
        <v>79</v>
      </c>
      <c r="H91">
        <v>84</v>
      </c>
      <c r="I91" s="38">
        <f t="shared" si="86"/>
        <v>76</v>
      </c>
      <c r="M91">
        <v>3</v>
      </c>
      <c r="N91">
        <v>20.5</v>
      </c>
      <c r="O91">
        <v>21</v>
      </c>
      <c r="P91">
        <v>22.1</v>
      </c>
      <c r="Q91" s="38">
        <f t="shared" si="84"/>
        <v>21.55</v>
      </c>
      <c r="R91">
        <v>47</v>
      </c>
      <c r="S91">
        <v>47</v>
      </c>
      <c r="T91">
        <v>49</v>
      </c>
      <c r="U91" s="38">
        <f t="shared" si="87"/>
        <v>47.666666666666664</v>
      </c>
      <c r="W91">
        <v>3</v>
      </c>
      <c r="X91">
        <v>2.2000000000000002</v>
      </c>
      <c r="Y91">
        <v>1.1000000000000001</v>
      </c>
      <c r="Z91">
        <v>1.8</v>
      </c>
      <c r="AA91" s="38">
        <f t="shared" si="88"/>
        <v>1.7000000000000002</v>
      </c>
      <c r="AB91">
        <v>43</v>
      </c>
      <c r="AC91">
        <v>66</v>
      </c>
      <c r="AD91">
        <v>43</v>
      </c>
      <c r="AE91" s="38">
        <f t="shared" si="89"/>
        <v>50.666666666666664</v>
      </c>
    </row>
    <row r="92" spans="1:31" x14ac:dyDescent="0.25">
      <c r="A92">
        <v>4</v>
      </c>
      <c r="B92">
        <v>26.3</v>
      </c>
      <c r="C92">
        <v>28.3</v>
      </c>
      <c r="D92">
        <v>28</v>
      </c>
      <c r="E92" s="38">
        <f t="shared" si="85"/>
        <v>27.533333333333331</v>
      </c>
      <c r="F92">
        <v>82</v>
      </c>
      <c r="G92">
        <v>79</v>
      </c>
      <c r="H92">
        <v>71</v>
      </c>
      <c r="I92" s="38">
        <f t="shared" si="86"/>
        <v>77.333333333333329</v>
      </c>
      <c r="M92">
        <v>4</v>
      </c>
      <c r="N92">
        <v>20</v>
      </c>
      <c r="O92">
        <v>20.5</v>
      </c>
      <c r="P92">
        <v>20</v>
      </c>
      <c r="Q92" s="38">
        <f t="shared" si="84"/>
        <v>20.25</v>
      </c>
      <c r="R92">
        <v>49</v>
      </c>
      <c r="S92">
        <v>45</v>
      </c>
      <c r="T92">
        <v>49</v>
      </c>
      <c r="U92" s="38">
        <f t="shared" si="87"/>
        <v>47.666666666666664</v>
      </c>
      <c r="W92">
        <v>4</v>
      </c>
      <c r="X92">
        <v>1.8</v>
      </c>
      <c r="Y92">
        <v>3.9</v>
      </c>
      <c r="Z92">
        <v>1.9</v>
      </c>
      <c r="AA92" s="38">
        <f t="shared" si="88"/>
        <v>2.5333333333333332</v>
      </c>
      <c r="AB92">
        <v>43</v>
      </c>
      <c r="AC92">
        <v>42</v>
      </c>
      <c r="AD92">
        <v>44</v>
      </c>
      <c r="AE92" s="38">
        <f t="shared" si="89"/>
        <v>43</v>
      </c>
    </row>
    <row r="93" spans="1:31" x14ac:dyDescent="0.25">
      <c r="A93">
        <v>5</v>
      </c>
      <c r="B93">
        <v>26.3</v>
      </c>
      <c r="C93">
        <v>26.6</v>
      </c>
      <c r="D93">
        <v>29</v>
      </c>
      <c r="E93" s="38">
        <f t="shared" si="85"/>
        <v>27.3</v>
      </c>
      <c r="F93">
        <v>75</v>
      </c>
      <c r="G93">
        <v>75</v>
      </c>
      <c r="H93">
        <v>71</v>
      </c>
      <c r="I93" s="38">
        <f t="shared" si="86"/>
        <v>73.666666666666671</v>
      </c>
      <c r="M93">
        <v>5</v>
      </c>
      <c r="N93">
        <v>20</v>
      </c>
      <c r="O93">
        <v>20.5</v>
      </c>
      <c r="P93">
        <v>20</v>
      </c>
      <c r="Q93" s="38">
        <f t="shared" si="84"/>
        <v>20.25</v>
      </c>
      <c r="R93">
        <v>49</v>
      </c>
      <c r="S93">
        <v>49</v>
      </c>
      <c r="T93">
        <v>49</v>
      </c>
      <c r="U93" s="38">
        <f t="shared" si="87"/>
        <v>49</v>
      </c>
      <c r="W93">
        <v>5</v>
      </c>
      <c r="X93">
        <v>1.3</v>
      </c>
      <c r="Y93">
        <v>1.1000000000000001</v>
      </c>
      <c r="Z93">
        <v>1.8</v>
      </c>
      <c r="AA93" s="38">
        <f t="shared" si="88"/>
        <v>1.4000000000000001</v>
      </c>
      <c r="AB93">
        <v>41</v>
      </c>
      <c r="AC93">
        <v>66</v>
      </c>
      <c r="AD93">
        <v>43</v>
      </c>
      <c r="AE93" s="38">
        <f t="shared" si="89"/>
        <v>50</v>
      </c>
    </row>
    <row r="94" spans="1:31" x14ac:dyDescent="0.25">
      <c r="A94">
        <v>6</v>
      </c>
      <c r="B94">
        <v>26.6</v>
      </c>
      <c r="C94">
        <v>26.2</v>
      </c>
      <c r="D94">
        <v>28.9</v>
      </c>
      <c r="E94" s="38">
        <f t="shared" si="85"/>
        <v>27.233333333333331</v>
      </c>
      <c r="F94">
        <v>77</v>
      </c>
      <c r="G94">
        <v>84</v>
      </c>
      <c r="H94">
        <v>69</v>
      </c>
      <c r="I94" s="38">
        <f t="shared" si="86"/>
        <v>76.666666666666671</v>
      </c>
      <c r="M94">
        <v>6</v>
      </c>
      <c r="N94">
        <v>20.5</v>
      </c>
      <c r="O94">
        <v>20.7</v>
      </c>
      <c r="P94">
        <v>20.7</v>
      </c>
      <c r="Q94" s="38">
        <f t="shared" si="84"/>
        <v>20.7</v>
      </c>
      <c r="R94">
        <v>47</v>
      </c>
      <c r="S94">
        <v>49</v>
      </c>
      <c r="T94">
        <v>49</v>
      </c>
      <c r="U94" s="38">
        <f t="shared" si="87"/>
        <v>48.333333333333336</v>
      </c>
      <c r="W94">
        <v>6</v>
      </c>
      <c r="X94">
        <v>1.5</v>
      </c>
      <c r="Y94">
        <v>1.5</v>
      </c>
      <c r="Z94">
        <v>3.9</v>
      </c>
      <c r="AA94" s="38">
        <f t="shared" si="88"/>
        <v>2.3000000000000003</v>
      </c>
      <c r="AB94">
        <v>43</v>
      </c>
      <c r="AC94">
        <v>43</v>
      </c>
      <c r="AD94">
        <v>42</v>
      </c>
      <c r="AE94" s="38">
        <f t="shared" si="89"/>
        <v>42.666666666666664</v>
      </c>
    </row>
    <row r="95" spans="1:31" x14ac:dyDescent="0.25">
      <c r="A95">
        <v>7</v>
      </c>
      <c r="B95">
        <v>27</v>
      </c>
      <c r="C95">
        <v>26.2</v>
      </c>
      <c r="D95">
        <v>27.5</v>
      </c>
      <c r="E95" s="38">
        <f>AVERAGE(B95:D95)</f>
        <v>26.900000000000002</v>
      </c>
      <c r="F95">
        <v>77</v>
      </c>
      <c r="G95">
        <v>77</v>
      </c>
      <c r="H95">
        <v>82</v>
      </c>
      <c r="I95" s="38">
        <f t="shared" si="86"/>
        <v>78.666666666666671</v>
      </c>
      <c r="M95">
        <v>7</v>
      </c>
      <c r="N95">
        <v>20</v>
      </c>
      <c r="O95">
        <v>20</v>
      </c>
      <c r="P95">
        <v>23.3</v>
      </c>
      <c r="Q95" s="38">
        <f t="shared" si="84"/>
        <v>21.65</v>
      </c>
      <c r="R95">
        <v>49</v>
      </c>
      <c r="S95">
        <v>47</v>
      </c>
      <c r="T95">
        <v>49</v>
      </c>
      <c r="U95" s="38">
        <f t="shared" si="87"/>
        <v>48.333333333333336</v>
      </c>
      <c r="W95">
        <v>7</v>
      </c>
      <c r="X95">
        <v>1.3</v>
      </c>
      <c r="Y95">
        <v>1.3</v>
      </c>
      <c r="Z95">
        <v>3.9</v>
      </c>
      <c r="AA95" s="38">
        <f t="shared" si="88"/>
        <v>2.1666666666666665</v>
      </c>
      <c r="AB95">
        <v>41</v>
      </c>
      <c r="AC95">
        <v>41</v>
      </c>
      <c r="AD95">
        <v>42</v>
      </c>
      <c r="AE95" s="38">
        <f t="shared" si="89"/>
        <v>41.333333333333336</v>
      </c>
    </row>
    <row r="96" spans="1:31" x14ac:dyDescent="0.25">
      <c r="A96" t="s">
        <v>199</v>
      </c>
      <c r="B96" s="38">
        <f>AVERAGE(B89:B95)</f>
        <v>26.414285714285715</v>
      </c>
      <c r="C96" s="38">
        <f t="shared" ref="C96" si="90">AVERAGE(C89:C95)</f>
        <v>27.257142857142856</v>
      </c>
      <c r="D96" s="38">
        <f>AVERAGE(D90:D95)</f>
        <v>27.783333333333331</v>
      </c>
      <c r="E96" s="38"/>
      <c r="F96" s="38">
        <f>AVERAGE(F89:F95)</f>
        <v>74.714285714285708</v>
      </c>
      <c r="G96" s="38">
        <f t="shared" ref="G96:H96" si="91">AVERAGE(G89:G95)</f>
        <v>78.285714285714292</v>
      </c>
      <c r="H96" s="38">
        <f t="shared" si="91"/>
        <v>75.857142857142861</v>
      </c>
      <c r="M96" t="s">
        <v>200</v>
      </c>
      <c r="N96" s="38">
        <f>AVERAGE(N89:N95)</f>
        <v>20.671428571428571</v>
      </c>
      <c r="O96" s="38">
        <f t="shared" ref="O96:P96" si="92">AVERAGE(O89:O95)</f>
        <v>20.7</v>
      </c>
      <c r="P96" s="38">
        <f t="shared" si="92"/>
        <v>22.099999999999998</v>
      </c>
      <c r="Q96" s="38"/>
      <c r="R96" s="38">
        <f>AVERAGE(R89:R95)</f>
        <v>47.285714285714285</v>
      </c>
      <c r="S96" s="38">
        <f t="shared" ref="S96:T96" si="93">AVERAGE(S89:S95)</f>
        <v>48.428571428571431</v>
      </c>
      <c r="T96" s="38">
        <f t="shared" si="93"/>
        <v>47.714285714285715</v>
      </c>
      <c r="W96" t="s">
        <v>201</v>
      </c>
      <c r="X96" s="38">
        <f>AVERAGE(X89:X95)</f>
        <v>1.7571428571428576</v>
      </c>
      <c r="Y96" s="38">
        <f t="shared" ref="Y96:Z96" si="94">AVERAGE(Y89:Y95)</f>
        <v>1.9285714285714286</v>
      </c>
      <c r="Z96" s="38">
        <f t="shared" si="94"/>
        <v>2.7285714285714286</v>
      </c>
      <c r="AA96" s="38"/>
      <c r="AB96" s="38">
        <f>AVERAGE(AB89:AB95)</f>
        <v>42</v>
      </c>
      <c r="AC96" s="38">
        <f t="shared" ref="AC96:AD96" si="95">AVERAGE(AC89:AC95)</f>
        <v>49.428571428571431</v>
      </c>
      <c r="AD96" s="38">
        <f t="shared" si="95"/>
        <v>42.571428571428569</v>
      </c>
    </row>
    <row r="101" spans="1:9" x14ac:dyDescent="0.25">
      <c r="A101" s="1" t="s">
        <v>210</v>
      </c>
      <c r="B101" s="1"/>
      <c r="C101" s="1"/>
      <c r="D101" s="1"/>
      <c r="E101" s="1"/>
      <c r="F101" s="1"/>
      <c r="G101" s="1"/>
      <c r="H101" s="1"/>
    </row>
    <row r="103" spans="1:9" x14ac:dyDescent="0.25">
      <c r="A103" t="s">
        <v>191</v>
      </c>
      <c r="C103" t="s">
        <v>192</v>
      </c>
      <c r="E103" t="s">
        <v>193</v>
      </c>
      <c r="G103" t="s">
        <v>194</v>
      </c>
      <c r="I103" t="s">
        <v>193</v>
      </c>
    </row>
    <row r="104" spans="1:9" x14ac:dyDescent="0.25">
      <c r="B104" t="s">
        <v>196</v>
      </c>
      <c r="C104" t="s">
        <v>197</v>
      </c>
      <c r="D104" t="s">
        <v>198</v>
      </c>
      <c r="F104" t="s">
        <v>196</v>
      </c>
      <c r="G104" t="s">
        <v>197</v>
      </c>
      <c r="H104" t="s">
        <v>198</v>
      </c>
    </row>
    <row r="105" spans="1:9" x14ac:dyDescent="0.25">
      <c r="A105">
        <v>1</v>
      </c>
      <c r="B105">
        <v>22.3</v>
      </c>
      <c r="C105">
        <v>22.3</v>
      </c>
      <c r="D105">
        <v>22.8</v>
      </c>
      <c r="E105" s="38">
        <f>AVERAGE(B105:D105)</f>
        <v>22.466666666666669</v>
      </c>
      <c r="F105">
        <v>99</v>
      </c>
      <c r="G105">
        <v>89</v>
      </c>
      <c r="H105">
        <v>95</v>
      </c>
      <c r="I105" s="38">
        <f>AVERAGE(F105:H105)</f>
        <v>94.333333333333329</v>
      </c>
    </row>
    <row r="106" spans="1:9" x14ac:dyDescent="0.25">
      <c r="A106">
        <v>2</v>
      </c>
      <c r="B106">
        <v>22.3</v>
      </c>
      <c r="C106">
        <v>22.3</v>
      </c>
      <c r="D106">
        <v>22.8</v>
      </c>
      <c r="E106" s="38">
        <f t="shared" ref="E106:E110" si="96">AVERAGE(B106:D106)</f>
        <v>22.466666666666669</v>
      </c>
      <c r="F106">
        <v>99</v>
      </c>
      <c r="G106">
        <v>89</v>
      </c>
      <c r="H106">
        <v>95</v>
      </c>
      <c r="I106" s="38">
        <f t="shared" ref="I106:I111" si="97">AVERAGE(F106:H106)</f>
        <v>94.333333333333329</v>
      </c>
    </row>
    <row r="107" spans="1:9" x14ac:dyDescent="0.25">
      <c r="A107">
        <v>3</v>
      </c>
      <c r="B107">
        <v>22.3</v>
      </c>
      <c r="C107">
        <v>22.4</v>
      </c>
      <c r="D107">
        <v>22.3</v>
      </c>
      <c r="E107" s="38">
        <f t="shared" si="96"/>
        <v>22.333333333333332</v>
      </c>
      <c r="F107">
        <v>99</v>
      </c>
      <c r="G107">
        <v>88</v>
      </c>
      <c r="H107">
        <v>93</v>
      </c>
      <c r="I107" s="38">
        <f t="shared" si="97"/>
        <v>93.333333333333329</v>
      </c>
    </row>
    <row r="108" spans="1:9" x14ac:dyDescent="0.25">
      <c r="A108">
        <v>4</v>
      </c>
      <c r="B108">
        <v>22.1</v>
      </c>
      <c r="C108">
        <v>22.1</v>
      </c>
      <c r="D108">
        <v>22.5</v>
      </c>
      <c r="E108" s="38">
        <f t="shared" si="96"/>
        <v>22.233333333333334</v>
      </c>
      <c r="F108">
        <v>99</v>
      </c>
      <c r="G108">
        <v>84</v>
      </c>
      <c r="H108">
        <v>91</v>
      </c>
      <c r="I108" s="38">
        <f t="shared" si="97"/>
        <v>91.333333333333329</v>
      </c>
    </row>
    <row r="109" spans="1:9" x14ac:dyDescent="0.25">
      <c r="A109">
        <v>5</v>
      </c>
      <c r="B109">
        <v>22.2</v>
      </c>
      <c r="C109">
        <v>22.5</v>
      </c>
      <c r="D109">
        <v>22.3</v>
      </c>
      <c r="E109" s="38">
        <f t="shared" si="96"/>
        <v>22.333333333333332</v>
      </c>
      <c r="F109">
        <v>99</v>
      </c>
      <c r="G109">
        <v>88</v>
      </c>
      <c r="H109">
        <v>93</v>
      </c>
      <c r="I109" s="38">
        <f t="shared" si="97"/>
        <v>93.333333333333329</v>
      </c>
    </row>
    <row r="110" spans="1:9" x14ac:dyDescent="0.25">
      <c r="A110">
        <v>6</v>
      </c>
      <c r="B110">
        <v>22.2</v>
      </c>
      <c r="C110">
        <v>22</v>
      </c>
      <c r="D110">
        <v>22.1</v>
      </c>
      <c r="E110" s="38">
        <f t="shared" si="96"/>
        <v>22.100000000000005</v>
      </c>
      <c r="F110">
        <v>99</v>
      </c>
      <c r="G110">
        <v>74</v>
      </c>
      <c r="H110">
        <v>91</v>
      </c>
      <c r="I110" s="38">
        <f t="shared" si="97"/>
        <v>88</v>
      </c>
    </row>
    <row r="111" spans="1:9" x14ac:dyDescent="0.25">
      <c r="E111" s="38"/>
      <c r="I111" s="38"/>
    </row>
    <row r="112" spans="1:9" x14ac:dyDescent="0.25">
      <c r="B112" s="38">
        <f>AVERAGE(B105:B111)</f>
        <v>22.233333333333334</v>
      </c>
      <c r="C112" s="38">
        <f t="shared" ref="C112" si="98">AVERAGE(C105:C111)</f>
        <v>22.266666666666666</v>
      </c>
      <c r="D112" s="38">
        <f>AVERAGE(D106:D111)</f>
        <v>22.4</v>
      </c>
      <c r="E112" s="38"/>
      <c r="F112" s="38">
        <f>AVERAGE(F105:F111)</f>
        <v>99</v>
      </c>
      <c r="G112" s="38">
        <f t="shared" ref="G112:H112" si="99">AVERAGE(G105:G111)</f>
        <v>85.333333333333329</v>
      </c>
      <c r="H112" s="38">
        <f t="shared" si="99"/>
        <v>93</v>
      </c>
    </row>
  </sheetData>
  <mergeCells count="2">
    <mergeCell ref="A1:G1"/>
    <mergeCell ref="A101:H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DB</vt:lpstr>
      <vt:lpstr>IV</vt:lpstr>
      <vt:lpstr>KT</vt:lpstr>
      <vt:lpstr>SUHU DAN KELEMBABAN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LESTARI</dc:creator>
  <cp:lastModifiedBy>LESTARI</cp:lastModifiedBy>
  <dcterms:created xsi:type="dcterms:W3CDTF">2021-01-28T14:16:20Z</dcterms:created>
  <dcterms:modified xsi:type="dcterms:W3CDTF">2021-01-28T14:28:05Z</dcterms:modified>
</cp:coreProperties>
</file>